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1925" tabRatio="819"/>
  </bookViews>
  <sheets>
    <sheet name="1-1云南滇中新区一般公共预算收入情况表" sheetId="28" r:id="rId1"/>
    <sheet name="1-2云南滇中新区一般公共预算支出情况表" sheetId="29" r:id="rId2"/>
    <sheet name="1-3滇中新区本级一般公共预算收入情况表" sheetId="31" r:id="rId3"/>
    <sheet name="1-4滇中本级一般公共预算支出情况表（公开到项级）" sheetId="133" r:id="rId4"/>
    <sheet name="1-5云南滇中新区本级一般公共预算基本支出情况表（公开到款级）" sheetId="132" r:id="rId5"/>
    <sheet name="1-6滇中新区本级一般公共预算支出表(省对下转移支付项目)" sheetId="35" r:id="rId6"/>
    <sheet name="1-7云南省分地区税收返还和转移支付预算表" sheetId="36" r:id="rId7"/>
    <sheet name="1-8云南滇中新区本级“三公”经费预算财政拨款情况统计表" sheetId="131" r:id="rId8"/>
    <sheet name="2-1云南滇中新区政府性基金预算收入情况表" sheetId="54" r:id="rId9"/>
    <sheet name="2-2云南滇中新区政府性基金预算支出情况表" sheetId="55" r:id="rId10"/>
    <sheet name="2-3云南滇中新区本级政府性基金预算收入情况表" sheetId="56" r:id="rId11"/>
    <sheet name="2-4滇中新区本级政府性基金预算支出情况表（公开到项级）" sheetId="57" r:id="rId12"/>
    <sheet name="2-5滇中新区本级政府性基金支出表(省对下转移支付)" sheetId="58" r:id="rId13"/>
    <sheet name="3-1云南滇中新区国有资本经营收入预算情况表" sheetId="108" r:id="rId14"/>
    <sheet name="3-2云南省国有资本经营支出预算情况表" sheetId="109" r:id="rId15"/>
    <sheet name="3-3云南滇中新区本级国有资本经营收入预算情况表" sheetId="110" r:id="rId16"/>
    <sheet name="3-4省本级国有资本经营支出预算情况表（公开到项级）" sheetId="111" r:id="rId17"/>
    <sheet name="3-5 云南省国有资本经营预算转移支付表 （分地区）" sheetId="129" r:id="rId18"/>
    <sheet name="3-6 国有资本经营预算转移支付表（分项目）" sheetId="130" r:id="rId19"/>
    <sheet name="4-1云南滇中新区社会保险基金收入预算情况表" sheetId="113" r:id="rId20"/>
    <sheet name="4-2云南滇中新区社会保险基金支出预算情况表" sheetId="114" r:id="rId21"/>
    <sheet name="4-3省本级社会保险基金收入预算情况表" sheetId="117" r:id="rId22"/>
    <sheet name="4-4滇中新区本级社会保险基金支出预算情况表" sheetId="118" r:id="rId23"/>
    <sheet name="5-1   2025年地方政府债务限额及余额预算情况表" sheetId="119" r:id="rId24"/>
    <sheet name="5-2  2025年地方政府一般债务余额情况表" sheetId="120" r:id="rId25"/>
    <sheet name="5-3  本级2025年地方政府一般债务余额情况表" sheetId="121" r:id="rId26"/>
    <sheet name="5-4 2025年地方政府专项债务余额情况表" sheetId="122" r:id="rId27"/>
    <sheet name="5-5 本级2025年地方政府专项债务余额情况表（本级）" sheetId="123" r:id="rId28"/>
    <sheet name="5-6 地方政府债券发行及还本付息情况表" sheetId="124" r:id="rId29"/>
    <sheet name="5-7 2026年云南滇中新区本级政府专项债务限额和余额情况表" sheetId="125" r:id="rId30"/>
    <sheet name="5-8 2026年年初新增地方政府债券资金安排表" sheetId="126" r:id="rId31"/>
    <sheet name="6-1重大政策和重点项目绩效目标表" sheetId="127" r:id="rId32"/>
    <sheet name="6-2重点工作情况解释说明汇总表" sheetId="128" r:id="rId33"/>
  </sheets>
  <externalReferences>
    <externalReference r:id="rId34"/>
    <externalReference r:id="rId35"/>
  </externalReferences>
  <definedNames>
    <definedName name="_xlnm._FilterDatabase" localSheetId="5" hidden="1">'1-6滇中新区本级一般公共预算支出表(省对下转移支付项目)'!$A$3:$E$42</definedName>
    <definedName name="_xlnm._FilterDatabase" localSheetId="10" hidden="1">'2-3云南滇中新区本级政府性基金预算收入情况表'!$A$3:$F$37</definedName>
    <definedName name="_xlnm._FilterDatabase" localSheetId="14" hidden="1">'3-2云南省国有资本经营支出预算情况表'!$A$3:$E$28</definedName>
    <definedName name="_xlnm._FilterDatabase" localSheetId="15" hidden="1">'3-3云南滇中新区本级国有资本经营收入预算情况表'!$A$3:$E$35</definedName>
    <definedName name="_xlnm._FilterDatabase" localSheetId="19" hidden="1">'4-1云南滇中新区社会保险基金收入预算情况表'!$A$3:$E$38</definedName>
    <definedName name="_xlnm._FilterDatabase" localSheetId="20" hidden="1">'4-2云南滇中新区社会保险基金支出预算情况表'!$A$3:$E$22</definedName>
    <definedName name="_xlnm._FilterDatabase" localSheetId="21" hidden="1">'4-3省本级社会保险基金收入预算情况表'!$A$3:$E$38</definedName>
    <definedName name="_xlnm._FilterDatabase" localSheetId="22" hidden="1">'4-4滇中新区本级社会保险基金支出预算情况表'!$A$3:$F$22</definedName>
    <definedName name="_xlnm._FilterDatabase" localSheetId="16" hidden="1">'3-4省本级国有资本经营支出预算情况表（公开到项级）'!$A$3:$E$21</definedName>
    <definedName name="_xlnm._FilterDatabase" localSheetId="0" hidden="1">'1-1云南滇中新区一般公共预算收入情况表'!$A$4:$F$40</definedName>
    <definedName name="_xlnm._FilterDatabase" localSheetId="1" hidden="1">'1-2云南滇中新区一般公共预算支出情况表'!$A$3:$F$39</definedName>
    <definedName name="_xlnm._FilterDatabase" localSheetId="2" hidden="1">'1-3滇中新区本级一般公共预算收入情况表'!$A$3:$F$40</definedName>
    <definedName name="_xlnm._FilterDatabase" localSheetId="4" hidden="1">'1-5云南滇中新区本级一般公共预算基本支出情况表（公开到款级）'!$A$3:$B$32</definedName>
    <definedName name="_xlnm._FilterDatabase" localSheetId="8" hidden="1">'2-1云南滇中新区政府性基金预算收入情况表'!$A$3:$F$37</definedName>
    <definedName name="_xlnm._FilterDatabase" localSheetId="9" hidden="1">'2-2云南滇中新区政府性基金预算支出情况表'!$A$3:$G$269</definedName>
    <definedName name="_xlnm._FilterDatabase" localSheetId="11" hidden="1">'2-4滇中新区本级政府性基金预算支出情况表（公开到项级）'!$A$3:$G$271</definedName>
    <definedName name="_xlnm._FilterDatabase" localSheetId="13" hidden="1">'3-1云南滇中新区国有资本经营收入预算情况表'!$A$3:$E$41</definedName>
    <definedName name="_xlnm._FilterDatabase" localSheetId="12" hidden="1">'2-5滇中新区本级政府性基金支出表(省对下转移支付)'!$A$3:$E$18</definedName>
    <definedName name="_lst_r_地方财政预算表2015年全省汇总_10_科目编码名称">[2]_ESList!$A$1:$A$27</definedName>
    <definedName name="_xlnm.Print_Area" localSheetId="0">'1-1云南滇中新区一般公共预算收入情况表'!$B$1:$E$40</definedName>
    <definedName name="_xlnm.Print_Area" localSheetId="1">'1-2云南滇中新区一般公共预算支出情况表'!$B$1:$E$38</definedName>
    <definedName name="_xlnm.Print_Area" localSheetId="2">'1-3滇中新区本级一般公共预算收入情况表'!$B$1:$E$40</definedName>
    <definedName name="_xlnm.Print_Area" localSheetId="5">'1-6滇中新区本级一般公共预算支出表(省对下转移支付项目)'!$A$1:$C$42</definedName>
    <definedName name="_xlnm.Print_Area" localSheetId="6">'1-7云南省分地区税收返还和转移支付预算表'!$A$1:$D$21</definedName>
    <definedName name="_xlnm.Print_Area" localSheetId="8">'2-1云南滇中新区政府性基金预算收入情况表'!$B$1:$E$37</definedName>
    <definedName name="_xlnm.Print_Area" localSheetId="9">'2-2云南滇中新区政府性基金预算支出情况表'!$B$1:$E$269</definedName>
    <definedName name="_xlnm.Print_Area" localSheetId="10">'2-3云南滇中新区本级政府性基金预算收入情况表'!$B$1:$E$37</definedName>
    <definedName name="_xlnm.Print_Area" localSheetId="11">'2-4滇中新区本级政府性基金预算支出情况表（公开到项级）'!$B$1:$E$271</definedName>
    <definedName name="_xlnm.Print_Area" localSheetId="12">'2-5滇中新区本级政府性基金支出表(省对下转移支付)'!$A$1:$D$15</definedName>
    <definedName name="_xlnm.Print_Titles" localSheetId="0">'1-1云南滇中新区一般公共预算收入情况表'!$2:$4</definedName>
    <definedName name="_xlnm.Print_Titles" localSheetId="1">'1-2云南滇中新区一般公共预算支出情况表'!$1:$3</definedName>
    <definedName name="_xlnm.Print_Titles" localSheetId="2">'1-3滇中新区本级一般公共预算收入情况表'!$1:$3</definedName>
    <definedName name="_xlnm.Print_Titles" localSheetId="5">'1-6滇中新区本级一般公共预算支出表(省对下转移支付项目)'!$1:$3</definedName>
    <definedName name="_xlnm.Print_Titles" localSheetId="6">'1-7云南省分地区税收返还和转移支付预算表'!$1:$3</definedName>
    <definedName name="_xlnm.Print_Titles" localSheetId="8">'2-1云南滇中新区政府性基金预算收入情况表'!$1:$3</definedName>
    <definedName name="_xlnm.Print_Titles" localSheetId="9">'2-2云南滇中新区政府性基金预算支出情况表'!$1:$3</definedName>
    <definedName name="_xlnm.Print_Titles" localSheetId="10">'2-3云南滇中新区本级政府性基金预算收入情况表'!$1:$3</definedName>
    <definedName name="_xlnm.Print_Titles" localSheetId="11">'2-4滇中新区本级政府性基金预算支出情况表（公开到项级）'!$1:$3</definedName>
    <definedName name="_xlnm.Print_Titles" localSheetId="12">'2-5滇中新区本级政府性基金支出表(省对下转移支付)'!$1:$3</definedName>
    <definedName name="专项收入年初预算数" localSheetId="1">#REF!</definedName>
    <definedName name="专项收入年初预算数">#REF!</definedName>
    <definedName name="专项收入全年预计数" localSheetId="1">#REF!</definedName>
    <definedName name="专项收入全年预计数">#REF!</definedName>
    <definedName name="_xlnm.Print_Area" localSheetId="13">'3-1云南滇中新区国有资本经营收入预算情况表'!$A$1:$D$41</definedName>
    <definedName name="_xlnm.Print_Titles" localSheetId="13">'3-1云南滇中新区国有资本经营收入预算情况表'!$1:$3</definedName>
    <definedName name="专项收入年初预算数" localSheetId="13">#REF!</definedName>
    <definedName name="专项收入全年预计数" localSheetId="13">#REF!</definedName>
    <definedName name="_xlnm.Print_Area" localSheetId="14">'3-2云南省国有资本经营支出预算情况表'!$A$1:$D$28</definedName>
    <definedName name="_xlnm.Print_Titles" localSheetId="14">'3-2云南省国有资本经营支出预算情况表'!$1:$3</definedName>
    <definedName name="专项收入年初预算数" localSheetId="14">#REF!</definedName>
    <definedName name="专项收入全年预计数" localSheetId="14">#REF!</definedName>
    <definedName name="_xlnm.Print_Area" localSheetId="15">'3-3云南滇中新区本级国有资本经营收入预算情况表'!$A$1:$D$35</definedName>
    <definedName name="_xlnm.Print_Titles" localSheetId="15">'3-3云南滇中新区本级国有资本经营收入预算情况表'!$1:$3</definedName>
    <definedName name="专项收入年初预算数" localSheetId="15">#REF!</definedName>
    <definedName name="专项收入全年预计数" localSheetId="15">#REF!</definedName>
    <definedName name="_xlnm.Print_Area" localSheetId="16">'3-4省本级国有资本经营支出预算情况表（公开到项级）'!$A$1:$D$21</definedName>
    <definedName name="专项收入年初预算数" localSheetId="16">#REF!</definedName>
    <definedName name="专项收入全年预计数" localSheetId="16">#REF!</definedName>
    <definedName name="_lst_r_地方财政预算表2015年全省汇总_10_科目编码名称" localSheetId="19">[1]_ESList!$A$1:$A$27</definedName>
    <definedName name="_xlnm.Print_Area" localSheetId="19">'4-1云南滇中新区社会保险基金收入预算情况表'!$A$1:$D$38</definedName>
    <definedName name="_xlnm.Print_Titles" localSheetId="19">'4-1云南滇中新区社会保险基金收入预算情况表'!$1:$3</definedName>
    <definedName name="专项收入年初预算数" localSheetId="19">#REF!</definedName>
    <definedName name="专项收入全年预计数" localSheetId="19">#REF!</definedName>
    <definedName name="_lst_r_地方财政预算表2015年全省汇总_10_科目编码名称" localSheetId="20">[1]_ESList!$A$1:$A$27</definedName>
    <definedName name="_xlnm.Print_Area" localSheetId="20">'4-2云南滇中新区社会保险基金支出预算情况表'!$A$1:$D$22</definedName>
    <definedName name="专项收入年初预算数" localSheetId="20">#REF!</definedName>
    <definedName name="专项收入全年预计数" localSheetId="20">#REF!</definedName>
    <definedName name="_lst_r_地方财政预算表2015年全省汇总_10_科目编码名称" localSheetId="21">[1]_ESList!$A$1:$A$27</definedName>
    <definedName name="_xlnm.Print_Area" localSheetId="21">'4-3省本级社会保险基金收入预算情况表'!$A$1:$D$38</definedName>
    <definedName name="_xlnm.Print_Titles" localSheetId="21">'4-3省本级社会保险基金收入预算情况表'!$1:$3</definedName>
    <definedName name="专项收入年初预算数" localSheetId="21">#REF!</definedName>
    <definedName name="专项收入全年预计数" localSheetId="21">#REF!</definedName>
    <definedName name="_lst_r_地方财政预算表2015年全省汇总_10_科目编码名称" localSheetId="22">[1]_ESList!$A$1:$A$27</definedName>
    <definedName name="_xlnm.Print_Area" localSheetId="22">'4-4滇中新区本级社会保险基金支出预算情况表'!$A$1:$D$22</definedName>
    <definedName name="专项收入年初预算数" localSheetId="22">#REF!</definedName>
    <definedName name="专项收入全年预计数" localSheetId="22">#REF!</definedName>
    <definedName name="专项收入年初预算数" localSheetId="23">#REF!</definedName>
    <definedName name="专项收入全年预计数" localSheetId="23">#REF!</definedName>
    <definedName name="专项收入年初预算数" localSheetId="24">#REF!</definedName>
    <definedName name="专项收入全年预计数" localSheetId="24">#REF!</definedName>
    <definedName name="专项收入年初预算数" localSheetId="25">#REF!</definedName>
    <definedName name="专项收入全年预计数" localSheetId="25">#REF!</definedName>
    <definedName name="专项收入年初预算数" localSheetId="26">#REF!</definedName>
    <definedName name="专项收入全年预计数" localSheetId="26">#REF!</definedName>
    <definedName name="专项收入年初预算数" localSheetId="27">#REF!</definedName>
    <definedName name="专项收入全年预计数" localSheetId="27">#REF!</definedName>
    <definedName name="专项收入年初预算数" localSheetId="28">#REF!</definedName>
    <definedName name="专项收入全年预计数" localSheetId="28">#REF!</definedName>
    <definedName name="专项收入年初预算数" localSheetId="29">#REF!</definedName>
    <definedName name="专项收入全年预计数" localSheetId="29">#REF!</definedName>
    <definedName name="专项收入年初预算数" localSheetId="30">#REF!</definedName>
    <definedName name="专项收入全年预计数" localSheetId="30">#REF!</definedName>
    <definedName name="专项收入年初预算数" localSheetId="31">#REF!</definedName>
    <definedName name="专项收入全年预计数" localSheetId="31">#REF!</definedName>
    <definedName name="_xlnm.Print_Area" localSheetId="31">'6-1重大政策和重点项目绩效目标表'!#REF!</definedName>
    <definedName name="专项收入年初预算数" localSheetId="32">#REF!</definedName>
    <definedName name="专项收入全年预计数" localSheetId="32">#REF!</definedName>
    <definedName name="专项收入年初预算数" localSheetId="17">#REF!</definedName>
    <definedName name="专项收入全年预计数" localSheetId="17">#REF!</definedName>
    <definedName name="专项收入年初预算数" localSheetId="18">#REF!</definedName>
    <definedName name="专项收入全年预计数" localSheetId="18">#REF!</definedName>
    <definedName name="专项收入年初预算数" localSheetId="7">#REF!</definedName>
    <definedName name="专项收入全年预计数" localSheetId="7">#REF!</definedName>
    <definedName name="专项收入年初预算数" localSheetId="4">#REF!</definedName>
    <definedName name="专项收入全年预计数" localSheetId="4">#REF!</definedName>
    <definedName name="_xlnm.Print_Area" localSheetId="4">'1-5云南滇中新区本级一般公共预算基本支出情况表（公开到款级）'!$A$1:$B$32</definedName>
    <definedName name="_xlnm.Print_Titles" localSheetId="4">'1-5云南滇中新区本级一般公共预算基本支出情况表（公开到款级）'!$1:$3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<sst xmlns="http://schemas.openxmlformats.org/spreadsheetml/2006/main" count="3456" uniqueCount="2076">
  <si>
    <t>附件1</t>
  </si>
  <si>
    <t>1-1  2026年云南滇中新区一般公共预算收入情况表</t>
  </si>
  <si>
    <t>单位：万元</t>
  </si>
  <si>
    <t>科目编码</t>
  </si>
  <si>
    <t>项目</t>
  </si>
  <si>
    <t>2025年执行数</t>
  </si>
  <si>
    <t>2026年预算数</t>
  </si>
  <si>
    <t>预算数比上年执行数增长%</t>
  </si>
  <si>
    <t>打印</t>
  </si>
  <si>
    <t>101</t>
  </si>
  <si>
    <t>一、税收收入</t>
  </si>
  <si>
    <t>10101</t>
  </si>
  <si>
    <t xml:space="preserve">   增值税</t>
  </si>
  <si>
    <t>10104</t>
  </si>
  <si>
    <t xml:space="preserve">   企业所得税</t>
  </si>
  <si>
    <t>10106</t>
  </si>
  <si>
    <t xml:space="preserve">   个人所得税</t>
  </si>
  <si>
    <t>10107</t>
  </si>
  <si>
    <t xml:space="preserve">   资源税</t>
  </si>
  <si>
    <t>10109</t>
  </si>
  <si>
    <t xml:space="preserve">   城市维护建设税</t>
  </si>
  <si>
    <t>10110</t>
  </si>
  <si>
    <t xml:space="preserve">   房产税</t>
  </si>
  <si>
    <t>10111</t>
  </si>
  <si>
    <t xml:space="preserve">   印花税</t>
  </si>
  <si>
    <t>10112</t>
  </si>
  <si>
    <t xml:space="preserve">   城镇土地使用税</t>
  </si>
  <si>
    <t>10113</t>
  </si>
  <si>
    <t xml:space="preserve">   土地增值税</t>
  </si>
  <si>
    <t>10114</t>
  </si>
  <si>
    <t xml:space="preserve">   车船税</t>
  </si>
  <si>
    <t>10118</t>
  </si>
  <si>
    <t xml:space="preserve">   耕地占用税</t>
  </si>
  <si>
    <t>10119</t>
  </si>
  <si>
    <t xml:space="preserve">   契税</t>
  </si>
  <si>
    <t>10120</t>
  </si>
  <si>
    <t xml:space="preserve">   烟叶税</t>
  </si>
  <si>
    <t>10121</t>
  </si>
  <si>
    <t xml:space="preserve">   环境保护税</t>
  </si>
  <si>
    <t>10199</t>
  </si>
  <si>
    <t xml:space="preserve">   其他税收收入</t>
  </si>
  <si>
    <t>103</t>
  </si>
  <si>
    <t>二、非税收入</t>
  </si>
  <si>
    <t>10302</t>
  </si>
  <si>
    <t xml:space="preserve">   专项收入</t>
  </si>
  <si>
    <t>10304</t>
  </si>
  <si>
    <t xml:space="preserve">   行政事业性收费收入</t>
  </si>
  <si>
    <t>10305</t>
  </si>
  <si>
    <t xml:space="preserve">   罚没收入</t>
  </si>
  <si>
    <t>10306</t>
  </si>
  <si>
    <t xml:space="preserve">   国有资本经营收入</t>
  </si>
  <si>
    <t>10307</t>
  </si>
  <si>
    <t xml:space="preserve">   国有资源（资产）有偿使用收入</t>
  </si>
  <si>
    <t>10308</t>
  </si>
  <si>
    <t xml:space="preserve">   捐赠收入</t>
  </si>
  <si>
    <t>10309</t>
  </si>
  <si>
    <t xml:space="preserve">   政府住房基金收入</t>
  </si>
  <si>
    <t>10399</t>
  </si>
  <si>
    <t xml:space="preserve">   其他收入</t>
  </si>
  <si>
    <t>滇中新区一般公共预算收入</t>
  </si>
  <si>
    <t>地方政府一般债务收入</t>
  </si>
  <si>
    <t>转移性收入</t>
  </si>
  <si>
    <t xml:space="preserve">   返还性收入</t>
  </si>
  <si>
    <t xml:space="preserve">   转移支付收入</t>
  </si>
  <si>
    <t xml:space="preserve">   上年结余收入</t>
  </si>
  <si>
    <t xml:space="preserve">   调入资金</t>
  </si>
  <si>
    <t xml:space="preserve">   接受其他地区援助收入</t>
  </si>
  <si>
    <t xml:space="preserve">   动用预算稳定调节基金</t>
  </si>
  <si>
    <t>各项收入合计</t>
  </si>
  <si>
    <t>201</t>
  </si>
  <si>
    <t>一、一般公共服务</t>
  </si>
  <si>
    <t>202</t>
  </si>
  <si>
    <t>二、外交支出</t>
  </si>
  <si>
    <t>203</t>
  </si>
  <si>
    <t>三、国防支出</t>
  </si>
  <si>
    <t>204</t>
  </si>
  <si>
    <t>四、公共安全支出</t>
  </si>
  <si>
    <t>205</t>
  </si>
  <si>
    <t>五、教育支出</t>
  </si>
  <si>
    <t>206</t>
  </si>
  <si>
    <t>六、科学技术支出</t>
  </si>
  <si>
    <t>207</t>
  </si>
  <si>
    <t>七、文化旅游体育与传媒支出</t>
  </si>
  <si>
    <t>208</t>
  </si>
  <si>
    <t>八、社会保障和就业支出</t>
  </si>
  <si>
    <t>210</t>
  </si>
  <si>
    <t>九、卫生健康支出</t>
  </si>
  <si>
    <t>211</t>
  </si>
  <si>
    <t>十、节能环保支出</t>
  </si>
  <si>
    <t>212</t>
  </si>
  <si>
    <t>十一、城乡社区支出</t>
  </si>
  <si>
    <t>213</t>
  </si>
  <si>
    <t>十二、农林水支出</t>
  </si>
  <si>
    <t>214</t>
  </si>
  <si>
    <t>十三、交通运输支出</t>
  </si>
  <si>
    <t>215</t>
  </si>
  <si>
    <t>十四、资源勘探工业信息等支出</t>
  </si>
  <si>
    <t>216</t>
  </si>
  <si>
    <t>十五、商业服务业等支出</t>
  </si>
  <si>
    <t>217</t>
  </si>
  <si>
    <t>十六、金融支出</t>
  </si>
  <si>
    <t>219</t>
  </si>
  <si>
    <t>十七、援助其他地区支出</t>
  </si>
  <si>
    <t>220</t>
  </si>
  <si>
    <t>十八、自然资源海洋气象等支出</t>
  </si>
  <si>
    <t>221</t>
  </si>
  <si>
    <t>十九、住房保障支出</t>
  </si>
  <si>
    <t>222</t>
  </si>
  <si>
    <t>二十、粮油物资储备支出</t>
  </si>
  <si>
    <t>224</t>
  </si>
  <si>
    <t>二十一、灾害防治及应急管理支出</t>
  </si>
  <si>
    <t>227</t>
  </si>
  <si>
    <t>二十二、预备费</t>
  </si>
  <si>
    <t>232</t>
  </si>
  <si>
    <t>二十三、债务付息支出</t>
  </si>
  <si>
    <t>233</t>
  </si>
  <si>
    <t>二十四、债务发行费用支出</t>
  </si>
  <si>
    <t>229</t>
  </si>
  <si>
    <t>二十五、其他支出</t>
  </si>
  <si>
    <t>滇中新区一般公共预算支出</t>
  </si>
  <si>
    <t>转移性支出</t>
  </si>
  <si>
    <t xml:space="preserve">    上解支出</t>
  </si>
  <si>
    <t xml:space="preserve">    调出资金</t>
  </si>
  <si>
    <t xml:space="preserve">    安排预算稳定调节基金</t>
  </si>
  <si>
    <t xml:space="preserve">    补充预算周转金</t>
  </si>
  <si>
    <t>地方政府一般债务还本支出</t>
  </si>
  <si>
    <t>年终结转</t>
  </si>
  <si>
    <t>各项支出合计</t>
  </si>
  <si>
    <t>1-3  2026年滇中新区本级一般公共预算收入情况表</t>
  </si>
  <si>
    <t>2025年预算数</t>
  </si>
  <si>
    <t>比上年预算数增长%</t>
  </si>
  <si>
    <r>
      <rPr>
        <sz val="14"/>
        <rFont val="宋体"/>
        <charset val="134"/>
      </rPr>
      <t>10199</t>
    </r>
  </si>
  <si>
    <t>滇中新区本级一般公共预算收入</t>
  </si>
  <si>
    <t xml:space="preserve">   上解收入</t>
  </si>
  <si>
    <t>1-4  2026年滇中新区本级一般公共预算支出情况表</t>
  </si>
  <si>
    <t xml:space="preserve">  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</si>
  <si>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</si>
  <si>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</si>
  <si>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</si>
  <si>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</si>
  <si>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</si>
  <si>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</si>
  <si>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</si>
  <si>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</si>
  <si>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</si>
  <si>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</si>
  <si>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</si>
  <si>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</si>
  <si>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</si>
  <si>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</si>
  <si>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</si>
  <si>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</si>
  <si>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</si>
  <si>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</si>
  <si>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</si>
  <si>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</si>
  <si>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</si>
  <si>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</si>
  <si>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</si>
  <si>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</si>
  <si>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</si>
  <si>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</si>
  <si>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</si>
  <si>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</si>
  <si>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</si>
  <si>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</si>
  <si>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</si>
  <si>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</si>
  <si>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</si>
  <si>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</si>
  <si>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</si>
  <si>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</si>
  <si>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</si>
  <si>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</si>
  <si>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</si>
  <si>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</si>
  <si>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</si>
  <si>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</si>
  <si>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</si>
  <si>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</si>
  <si>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</si>
  <si>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</si>
  <si>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</si>
  <si>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</si>
  <si>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</si>
  <si>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</si>
  <si>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</si>
  <si>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</si>
  <si>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</si>
  <si>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</si>
  <si>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</si>
  <si>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</si>
  <si>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</si>
  <si>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</si>
  <si>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</si>
  <si>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</si>
  <si>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</si>
  <si>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</si>
  <si>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</si>
  <si>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</si>
  <si>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</si>
  <si>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</si>
  <si>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</si>
  <si>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</si>
  <si>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</si>
  <si>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</si>
  <si>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</si>
  <si>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</si>
  <si>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</si>
  <si>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</si>
  <si>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</si>
  <si>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</si>
  <si>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</si>
  <si>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</si>
  <si>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</si>
  <si>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</si>
  <si>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</si>
  <si>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</si>
  <si>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</si>
  <si>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</si>
  <si>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</si>
  <si>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</si>
  <si>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</si>
  <si>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</si>
  <si>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</si>
  <si>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</si>
  <si>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</si>
  <si>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</si>
  <si>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</si>
  <si>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</si>
  <si>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</si>
  <si>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</si>
  <si>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</si>
  <si>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</si>
  <si>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</si>
  <si>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</si>
  <si>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</si>
  <si>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</si>
  <si>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</si>
  <si>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</si>
  <si>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</si>
  <si>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</si>
  <si>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</si>
  <si>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</si>
  <si>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</si>
  <si>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</si>
  <si>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</si>
  <si>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</si>
  <si>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</si>
  <si>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</si>
  <si>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</si>
  <si>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</si>
  <si>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经营主体管理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</si>
  <si>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</si>
  <si>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</si>
  <si>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</si>
  <si>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</si>
  <si>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</si>
  <si>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</si>
  <si>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</si>
  <si>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</si>
  <si>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</si>
  <si>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</si>
  <si>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</si>
  <si>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</si>
  <si>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</si>
  <si>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t xml:space="preserve">    数据事务</t>
  </si>
  <si>
    <t xml:space="preserve">      其他数据事务支出</t>
  </si>
  <si>
    <t xml:space="preserve">    其他一般公共服务支出</t>
  </si>
  <si>
    <t xml:space="preserve">      国家赔偿费用支出</t>
  </si>
  <si>
    <t xml:space="preserve">      其他一般公共服务支出</t>
  </si>
  <si>
    <t xml:space="preserve">  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</si>
  <si>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</si>
  <si>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</si>
  <si>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</si>
  <si>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</si>
  <si>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</si>
  <si>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</si>
  <si>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</si>
  <si>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</si>
  <si>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</si>
  <si>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</si>
  <si>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</si>
  <si>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</si>
  <si>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</si>
  <si>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</si>
  <si>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</si>
  <si>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</si>
  <si>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</si>
  <si>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</si>
  <si>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</si>
  <si>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t>
  </si>
  <si>
    <t xml:space="preserve">      对外宣传</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</si>
  <si>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</si>
  <si>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</si>
  <si>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</si>
  <si>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</si>
  <si>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</si>
  <si>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</si>
  <si>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</si>
  <si>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t>
  </si>
  <si>
    <t xml:space="preserve">      其他外交支出</t>
  </si>
  <si>
    <t xml:space="preserve">  国防支出</t>
  </si>
  <si>
    <t xml:space="preserve">    军费</t>
  </si>
  <si>
    <t xml:space="preserve">      现役部队</t>
  </si>
  <si>
    <t xml:space="preserve">      预备役部队</t>
  </si>
  <si>
    <t xml:space="preserve">      其他军费支出</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</si>
  <si>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</si>
  <si>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</si>
  <si>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</si>
  <si>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</si>
  <si>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</si>
  <si>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</si>
  <si>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</si>
  <si>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</si>
  <si>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</si>
  <si>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</si>
  <si>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</si>
  <si>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</si>
  <si>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</si>
  <si>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其他国防支出</t>
  </si>
  <si>
    <t xml:space="preserve">  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</si>
  <si>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</si>
  <si>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</si>
  <si>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</si>
  <si>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</si>
  <si>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</si>
  <si>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</si>
  <si>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</si>
  <si>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</si>
  <si>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</si>
  <si>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</si>
  <si>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</si>
  <si>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</si>
  <si>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</si>
  <si>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</si>
  <si>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</si>
  <si>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</si>
  <si>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</si>
  <si>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</si>
  <si>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</si>
  <si>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</si>
  <si>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</si>
  <si>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</si>
  <si>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</si>
  <si>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</si>
  <si>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</si>
  <si>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</si>
  <si>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</si>
  <si>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</si>
  <si>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</si>
  <si>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</si>
  <si>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</si>
  <si>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</si>
  <si>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</si>
  <si>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</si>
  <si>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</si>
  <si>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</si>
  <si>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</si>
  <si>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</si>
  <si>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</si>
  <si>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</si>
  <si>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</si>
  <si>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</si>
  <si>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</si>
  <si>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</si>
  <si>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</si>
  <si>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</si>
  <si>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</si>
  <si>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</si>
  <si>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</si>
  <si>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</si>
  <si>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</si>
  <si>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</si>
  <si>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</si>
  <si>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</si>
  <si>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</si>
  <si>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</si>
  <si>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</si>
  <si>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</si>
  <si>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</si>
  <si>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</si>
  <si>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</si>
  <si>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</si>
  <si>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</si>
  <si>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</si>
  <si>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</si>
  <si>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</si>
  <si>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</si>
  <si>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</si>
  <si>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</si>
  <si>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</si>
  <si>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</si>
  <si>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</si>
  <si>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</si>
  <si>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</si>
  <si>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</si>
  <si>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</si>
  <si>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</si>
  <si>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</si>
  <si>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</si>
  <si>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</si>
  <si>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</si>
  <si>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</si>
  <si>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专门学校教育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</si>
  <si>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</si>
  <si>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</si>
  <si>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</si>
  <si>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</si>
  <si>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</si>
  <si>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</si>
  <si>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</si>
  <si>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</si>
  <si>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</si>
  <si>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</si>
  <si>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</si>
  <si>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</si>
  <si>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</si>
  <si>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</si>
  <si>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</si>
  <si>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</si>
  <si>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</si>
  <si>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</si>
  <si>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</si>
  <si>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</si>
  <si>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</si>
  <si>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</si>
  <si>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</si>
  <si>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</si>
  <si>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</si>
  <si>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</si>
  <si>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</si>
  <si>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</si>
  <si>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</si>
  <si>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</si>
  <si>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</si>
  <si>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</si>
  <si>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</si>
  <si>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</si>
  <si>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</si>
  <si>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</si>
  <si>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</si>
  <si>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</si>
  <si>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</si>
  <si>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</si>
  <si>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</si>
  <si>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</si>
  <si>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</si>
  <si>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</si>
  <si>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</si>
  <si>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</si>
  <si>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</si>
  <si>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</si>
  <si>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</si>
  <si>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</si>
  <si>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</si>
  <si>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</si>
  <si>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</si>
  <si>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</si>
  <si>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</si>
  <si>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</si>
  <si>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</si>
  <si>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</si>
  <si>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</si>
  <si>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</si>
  <si>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</si>
  <si>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</si>
  <si>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</si>
  <si>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</si>
  <si>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</si>
  <si>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</si>
  <si>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</si>
  <si>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</si>
  <si>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</si>
  <si>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</si>
  <si>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</si>
  <si>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</si>
  <si>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</si>
  <si>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</si>
  <si>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</si>
  <si>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</si>
  <si>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</si>
  <si>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</si>
  <si>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</si>
  <si>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</si>
  <si>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</si>
  <si>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</si>
  <si>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</si>
  <si>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</si>
  <si>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</si>
  <si>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</si>
  <si>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</si>
  <si>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</si>
  <si>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</si>
  <si>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</si>
  <si>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</si>
  <si>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</si>
  <si>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</si>
  <si>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</si>
  <si>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</si>
  <si>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</si>
  <si>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</si>
  <si>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</si>
  <si>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</si>
  <si>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</si>
  <si>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</si>
  <si>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</si>
  <si>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</si>
  <si>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</si>
  <si>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文化产业发展专项支出</t>
  </si>
  <si>
    <t xml:space="preserve">      其他文化旅游体育与传媒支出</t>
  </si>
  <si>
    <t xml:space="preserve">  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</si>
  <si>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</si>
  <si>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</si>
  <si>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</si>
  <si>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</si>
  <si>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</si>
  <si>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</si>
  <si>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</si>
  <si>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</si>
  <si>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</si>
  <si>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</si>
  <si>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</si>
  <si>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</si>
  <si>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</si>
  <si>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</si>
  <si>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</si>
  <si>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</si>
  <si>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</si>
  <si>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老龄事务</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</si>
  <si>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</si>
  <si>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</si>
  <si>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</si>
  <si>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</si>
  <si>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</si>
  <si>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</si>
  <si>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</si>
  <si>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</si>
  <si>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</si>
  <si>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</si>
  <si>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</si>
  <si>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</si>
  <si>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</si>
  <si>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</si>
  <si>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</si>
  <si>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</si>
  <si>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</si>
  <si>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就业创业服务补助</t>
  </si>
  <si>
    <t xml:space="preserve">      职业培训补贴</t>
  </si>
  <si>
    <t xml:space="preserve">      社会保险补贴</t>
  </si>
  <si>
    <t xml:space="preserve">      公益性岗位补贴</t>
  </si>
  <si>
    <t xml:space="preserve">      职业技能评价补贴</t>
  </si>
  <si>
    <t xml:space="preserve">      就业见习补贴</t>
  </si>
  <si>
    <t xml:space="preserve">      高技能人才培养补助</t>
  </si>
  <si>
    <t xml:space="preserve">      求职和创业补贴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</si>
  <si>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</si>
  <si>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</si>
  <si>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</si>
  <si>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</si>
  <si>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</si>
  <si>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</si>
  <si>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</si>
  <si>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</si>
  <si>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</si>
  <si>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</si>
  <si>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</si>
  <si>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</si>
  <si>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</si>
  <si>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</si>
  <si>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</si>
  <si>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</si>
  <si>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</si>
  <si>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</si>
  <si>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</si>
  <si>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</si>
  <si>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</si>
  <si>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</si>
  <si>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</si>
  <si>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</si>
  <si>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</si>
  <si>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</si>
  <si>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</si>
  <si>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</si>
  <si>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</si>
  <si>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</si>
  <si>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</si>
  <si>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</si>
  <si>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</si>
  <si>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</si>
  <si>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</si>
  <si>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</si>
  <si>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</si>
  <si>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</si>
  <si>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</si>
  <si>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</si>
  <si>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</si>
  <si>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</si>
  <si>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</si>
  <si>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</si>
  <si>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</si>
  <si>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</si>
  <si>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</si>
  <si>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</si>
  <si>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</si>
  <si>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</si>
  <si>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</si>
  <si>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</si>
  <si>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</si>
  <si>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</si>
  <si>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</si>
  <si>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</si>
  <si>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</si>
  <si>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</si>
  <si>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</si>
  <si>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</si>
  <si>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</si>
  <si>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</si>
  <si>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</si>
  <si>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</si>
  <si>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</si>
  <si>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 xml:space="preserve">  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</si>
  <si>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</si>
  <si>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</si>
  <si>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</si>
  <si>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</si>
  <si>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</si>
  <si>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</si>
  <si>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</si>
  <si>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</si>
  <si>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</si>
  <si>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</si>
  <si>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</si>
  <si>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</si>
  <si>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</si>
  <si>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</si>
  <si>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</si>
  <si>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</si>
  <si>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</si>
  <si>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</si>
  <si>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</si>
  <si>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</si>
  <si>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</si>
  <si>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</si>
  <si>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</si>
  <si>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</si>
  <si>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</si>
  <si>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</si>
  <si>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</si>
  <si>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</si>
  <si>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</si>
  <si>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</si>
  <si>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</si>
  <si>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</si>
  <si>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</si>
  <si>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</si>
  <si>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</si>
  <si>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</si>
  <si>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</si>
  <si>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</si>
  <si>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</si>
  <si>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</si>
  <si>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</si>
  <si>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</si>
  <si>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</si>
  <si>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</si>
  <si>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</si>
  <si>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</si>
  <si>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</si>
  <si>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</si>
  <si>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</si>
  <si>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</si>
  <si>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</si>
  <si>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</si>
  <si>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</si>
  <si>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</si>
  <si>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</si>
  <si>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</si>
  <si>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</si>
  <si>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</si>
  <si>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</si>
  <si>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</si>
  <si>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中医药事务</t>
  </si>
  <si>
    <t xml:space="preserve">      其他中医药事务支出</t>
  </si>
  <si>
    <t xml:space="preserve">    疾病预防控制事务</t>
  </si>
  <si>
    <t xml:space="preserve">      其他疾病预防控制事务支出</t>
  </si>
  <si>
    <t xml:space="preserve">    育幼服务</t>
  </si>
  <si>
    <t xml:space="preserve">      托育机构</t>
  </si>
  <si>
    <t xml:space="preserve">      育儿补贴</t>
  </si>
  <si>
    <t xml:space="preserve">      其他育幼服务支出</t>
  </si>
  <si>
    <t xml:space="preserve">    其他卫生健康支出</t>
  </si>
  <si>
    <t xml:space="preserve">      其他卫生健康支出</t>
  </si>
  <si>
    <t xml:space="preserve">  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</si>
  <si>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</si>
  <si>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</si>
  <si>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</si>
  <si>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</si>
  <si>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</si>
  <si>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</si>
  <si>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</si>
  <si>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</si>
  <si>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</si>
  <si>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</si>
  <si>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</si>
  <si>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</si>
  <si>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</si>
  <si>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</si>
  <si>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</si>
  <si>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</si>
  <si>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</si>
  <si>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</si>
  <si>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</si>
  <si>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</si>
  <si>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</si>
  <si>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</si>
  <si>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</si>
  <si>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</si>
  <si>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</si>
  <si>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</si>
  <si>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</si>
  <si>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</si>
  <si>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</si>
  <si>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</si>
  <si>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</si>
  <si>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</si>
  <si>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</si>
  <si>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</si>
  <si>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</si>
  <si>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</si>
  <si>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</si>
  <si>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</si>
  <si>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</si>
  <si>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</si>
  <si>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</si>
  <si>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</si>
  <si>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</si>
  <si>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</si>
  <si>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</si>
  <si>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</si>
  <si>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</si>
  <si>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</si>
  <si>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</si>
  <si>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</si>
  <si>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</si>
  <si>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</si>
  <si>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</si>
  <si>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</si>
  <si>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</si>
  <si>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</si>
  <si>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清洁能源</t>
  </si>
  <si>
    <t xml:space="preserve">      可再生能源</t>
  </si>
  <si>
    <t xml:space="preserve">      其他清洁能源支出</t>
  </si>
  <si>
    <t xml:space="preserve">    循环经济</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</si>
  <si>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</si>
  <si>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</si>
  <si>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</si>
  <si>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</si>
  <si>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</si>
  <si>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</si>
  <si>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</si>
  <si>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</si>
  <si>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其他节能环保支出</t>
  </si>
  <si>
    <t xml:space="preserve">  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</si>
  <si>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</si>
  <si>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</si>
  <si>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</si>
  <si>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</si>
  <si>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</si>
  <si>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</si>
  <si>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</si>
  <si>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</si>
  <si>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</si>
  <si>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</si>
  <si>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</si>
  <si>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</si>
  <si>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</si>
  <si>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</si>
  <si>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</si>
  <si>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</si>
  <si>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</si>
  <si>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</si>
  <si>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</si>
  <si>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</si>
  <si>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</si>
  <si>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</si>
  <si>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</si>
  <si>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</si>
  <si>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</si>
  <si>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</si>
  <si>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</si>
  <si>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</si>
  <si>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</si>
  <si>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</si>
  <si>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</si>
  <si>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</si>
  <si>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</si>
  <si>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</si>
  <si>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</si>
  <si>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</si>
  <si>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</si>
  <si>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</si>
  <si>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</si>
  <si>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</si>
  <si>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</si>
  <si>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</si>
  <si>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</si>
  <si>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</si>
  <si>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</si>
  <si>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</si>
  <si>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</si>
  <si>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</si>
  <si>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</si>
  <si>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</si>
  <si>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</si>
  <si>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</si>
  <si>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</si>
  <si>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</si>
  <si>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</si>
  <si>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</si>
  <si>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</si>
  <si>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</si>
  <si>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</si>
  <si>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</si>
  <si>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</si>
  <si>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</si>
  <si>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</si>
  <si>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</si>
  <si>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</si>
  <si>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</si>
  <si>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</si>
  <si>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</si>
  <si>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</si>
  <si>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</si>
  <si>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</si>
  <si>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</si>
  <si>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</si>
  <si>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</si>
  <si>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</si>
  <si>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</si>
  <si>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</si>
  <si>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</si>
  <si>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</si>
  <si>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</si>
  <si>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</si>
  <si>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</si>
  <si>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</si>
  <si>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</si>
  <si>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</si>
  <si>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巩固拓展脱贫攻坚成果衔接乡村振兴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</si>
  <si>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</si>
  <si>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</si>
  <si>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</si>
  <si>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</si>
  <si>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</si>
  <si>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其他巩固拓展脱贫攻坚成果衔接乡村振兴支出</t>
  </si>
  <si>
    <t xml:space="preserve">    农村综合改革</t>
  </si>
  <si>
    <t xml:space="preserve">      对村级公益事业建设的补助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</si>
  <si>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</si>
  <si>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</si>
  <si>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</si>
  <si>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</si>
  <si>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</si>
  <si>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</si>
  <si>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</si>
  <si>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</si>
  <si>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</si>
  <si>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</si>
  <si>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</si>
  <si>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</si>
  <si>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</si>
  <si>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</si>
  <si>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</si>
  <si>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</si>
  <si>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</si>
  <si>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</si>
  <si>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</si>
  <si>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</si>
  <si>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</si>
  <si>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</si>
  <si>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</si>
  <si>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</si>
  <si>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</si>
  <si>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</si>
  <si>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</si>
  <si>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</si>
  <si>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</si>
  <si>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</si>
  <si>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</si>
  <si>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</si>
  <si>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</si>
  <si>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</si>
  <si>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</si>
  <si>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</si>
  <si>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</si>
  <si>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</si>
  <si>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</si>
  <si>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</si>
  <si>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</si>
  <si>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</si>
  <si>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</si>
  <si>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</si>
  <si>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</si>
  <si>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</si>
  <si>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</si>
  <si>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</si>
  <si>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</si>
  <si>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</si>
  <si>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</si>
  <si>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</si>
  <si>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</si>
  <si>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</si>
  <si>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</si>
  <si>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</si>
  <si>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</si>
  <si>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</si>
  <si>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</si>
  <si>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</si>
  <si>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</si>
  <si>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</si>
  <si>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</si>
  <si>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</si>
  <si>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</si>
  <si>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</si>
  <si>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</si>
  <si>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</si>
  <si>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</si>
  <si>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</si>
  <si>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</si>
  <si>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</si>
  <si>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</si>
  <si>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</si>
  <si>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</si>
  <si>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</si>
  <si>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</si>
  <si>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</si>
  <si>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</si>
  <si>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</si>
  <si>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</si>
  <si>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</si>
  <si>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</si>
  <si>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</si>
  <si>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</si>
  <si>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</si>
  <si>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</si>
  <si>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</si>
  <si>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</si>
  <si>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</si>
  <si>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</si>
  <si>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</si>
  <si>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</si>
  <si>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</si>
  <si>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</si>
  <si>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</si>
  <si>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</si>
  <si>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</si>
  <si>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</si>
  <si>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</si>
  <si>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</si>
  <si>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</si>
  <si>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</si>
  <si>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</si>
  <si>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</si>
  <si>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</si>
  <si>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</si>
  <si>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</si>
  <si>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</si>
  <si>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</si>
  <si>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</si>
  <si>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</si>
  <si>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</si>
  <si>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</si>
  <si>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</si>
  <si>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</si>
  <si>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</si>
  <si>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</si>
  <si>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</si>
  <si>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</si>
  <si>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</si>
  <si>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</si>
  <si>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</si>
  <si>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</si>
  <si>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</si>
  <si>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</si>
  <si>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</si>
  <si>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</si>
  <si>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</si>
  <si>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</si>
  <si>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</si>
  <si>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</si>
  <si>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</si>
  <si>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</si>
  <si>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</si>
  <si>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</si>
  <si>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</si>
  <si>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</si>
  <si>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</si>
  <si>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</si>
  <si>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</si>
  <si>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</si>
  <si>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</si>
  <si>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</si>
  <si>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</si>
  <si>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</si>
  <si>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</si>
  <si>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</si>
  <si>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</si>
  <si>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</si>
  <si>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</si>
  <si>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</si>
  <si>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</si>
  <si>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</si>
  <si>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</si>
  <si>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</si>
  <si>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</si>
  <si>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</si>
  <si>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</si>
  <si>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</si>
  <si>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</si>
  <si>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</si>
  <si>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</si>
  <si>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</si>
  <si>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</si>
  <si>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</si>
  <si>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</si>
  <si>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</si>
  <si>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</si>
  <si>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</si>
  <si>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</si>
  <si>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</si>
  <si>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</si>
  <si>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</si>
  <si>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</si>
  <si>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</si>
  <si>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</si>
  <si>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</si>
  <si>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</si>
  <si>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</si>
  <si>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</si>
  <si>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</si>
  <si>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</si>
  <si>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</si>
  <si>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</si>
  <si>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</si>
  <si>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</si>
  <si>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</si>
  <si>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</si>
  <si>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</si>
  <si>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</si>
  <si>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</si>
  <si>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住房保障支出</t>
  </si>
  <si>
    <t xml:space="preserve">    保障性安居工程支出</t>
  </si>
  <si>
    <t xml:space="preserve">      沉陷区治理</t>
  </si>
  <si>
    <t xml:space="preserve">      棚户区改造</t>
  </si>
  <si>
    <t xml:space="preserve">      少数民族地区游牧民定居工程</t>
  </si>
  <si>
    <t xml:space="preserve">      农村危房改造</t>
  </si>
  <si>
    <t xml:space="preserve">      老旧小区改造</t>
  </si>
  <si>
    <t xml:space="preserve">      配租型住房保障</t>
  </si>
  <si>
    <t xml:space="preserve">      配售型保障性住房</t>
  </si>
  <si>
    <t xml:space="preserve">      城中村改造</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</si>
  <si>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</si>
  <si>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</si>
  <si>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</si>
  <si>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</si>
  <si>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</si>
  <si>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</si>
  <si>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</si>
  <si>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</si>
  <si>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</si>
  <si>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粮油物资储备支出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</si>
  <si>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</si>
  <si>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</si>
  <si>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</si>
  <si>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</si>
  <si>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</si>
  <si>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</si>
  <si>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</si>
  <si>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</si>
  <si>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</si>
  <si>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</si>
  <si>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</si>
  <si>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</si>
  <si>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</si>
  <si>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</si>
  <si>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</si>
  <si>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</si>
  <si>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</si>
  <si>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</si>
  <si>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</si>
  <si>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</si>
  <si>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</si>
  <si>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</si>
  <si>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</si>
  <si>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</si>
  <si>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</si>
  <si>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</si>
  <si>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</si>
  <si>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</si>
  <si>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</si>
  <si>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</si>
  <si>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</si>
  <si>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</si>
  <si>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</si>
  <si>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</si>
  <si>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</si>
  <si>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</si>
  <si>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</si>
  <si>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</si>
  <si>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</si>
  <si>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</si>
  <si>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</si>
  <si>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</si>
  <si>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</si>
  <si>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</si>
  <si>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</si>
  <si>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</si>
  <si>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</si>
  <si>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</si>
  <si>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</si>
  <si>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</si>
  <si>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</si>
  <si>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</si>
  <si>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</si>
  <si>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</si>
  <si>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</si>
  <si>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</si>
  <si>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</si>
  <si>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</si>
  <si>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</si>
  <si>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</si>
  <si>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</si>
  <si>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</si>
  <si>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</si>
  <si>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</si>
  <si>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</si>
  <si>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</si>
  <si>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</si>
  <si>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</si>
  <si>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</si>
  <si>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</si>
  <si>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</si>
  <si>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</si>
  <si>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</si>
  <si>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</si>
  <si>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其他灾害防治及应急管理支出</t>
  </si>
  <si>
    <t xml:space="preserve">  预备费</t>
  </si>
  <si>
    <t xml:space="preserve">  其他支出</t>
  </si>
  <si>
    <t xml:space="preserve">    年初预留</t>
  </si>
  <si>
    <t xml:space="preserve">  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</si>
  <si>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</si>
  <si>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</si>
  <si>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</si>
  <si>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</si>
  <si>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</si>
  <si>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债务发行费用支出</t>
  </si>
  <si>
    <t xml:space="preserve">    地方政府一般债务发行费用支出</t>
  </si>
  <si>
    <t>支出总计</t>
  </si>
  <si>
    <t>1-5  2026年云南滇中新区本级一般公共预算政府预算经济分类表（基本支出）</t>
  </si>
  <si>
    <t>经济科目名称</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</si>
  <si>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</si>
  <si>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</si>
  <si>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</si>
  <si>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</si>
  <si>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</si>
  <si>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</si>
  <si>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</si>
  <si>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</si>
  <si>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</si>
  <si>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</si>
  <si>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  </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</si>
  <si>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</si>
  <si>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</si>
  <si>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</si>
  <si>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</si>
  <si>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</si>
  <si>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</si>
  <si>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设备购置</t>
  </si>
  <si>
    <t>公务用车购置</t>
  </si>
  <si>
    <t>对事业单位经常性补助</t>
  </si>
  <si>
    <t xml:space="preserve">  工资福利支出</t>
  </si>
  <si>
    <t xml:space="preserve">  商品和服务支出</t>
  </si>
  <si>
    <t>对事业单位资本性补助</t>
  </si>
  <si>
    <t xml:space="preserve">  资本性支出(一)</t>
  </si>
  <si>
    <t>对个人和家庭的补助</t>
  </si>
  <si>
    <t xml:space="preserve">  社会福利和救助</t>
  </si>
  <si>
    <t xml:space="preserve">  离退休费</t>
  </si>
  <si>
    <t xml:space="preserve">  其他对个人和家庭的补助</t>
  </si>
  <si>
    <t>支  出  合  计</t>
  </si>
  <si>
    <t>1-6  2026年云南滇中新区本级一般公共预算支出表(省对下转移支付项目)</t>
  </si>
  <si>
    <t>项       目</t>
  </si>
  <si>
    <t>其中：延续项目</t>
  </si>
  <si>
    <t>其中：新增项目</t>
  </si>
  <si>
    <t>一般公共服务支出</t>
  </si>
  <si>
    <t>2025年滇中新区本级年初预算安排无对下转移支付项目资金</t>
  </si>
  <si>
    <t>……</t>
  </si>
  <si>
    <t>国防支出</t>
  </si>
  <si>
    <t>公共安全支出</t>
  </si>
  <si>
    <t>教育支出</t>
  </si>
  <si>
    <t>科学技术支出</t>
  </si>
  <si>
    <t>文化旅游教育与传媒支出</t>
  </si>
  <si>
    <t>社会保障和就业支出</t>
  </si>
  <si>
    <t>卫生健康支出</t>
  </si>
  <si>
    <t>节能环保支出</t>
  </si>
  <si>
    <t>农林水支出</t>
  </si>
  <si>
    <t>交通运输支出</t>
  </si>
  <si>
    <t>资源勘探工业信息等支出</t>
  </si>
  <si>
    <t>商业服务业等支出</t>
  </si>
  <si>
    <t>金融支出</t>
  </si>
  <si>
    <t>自然资源海洋气象等支出</t>
  </si>
  <si>
    <t>住房保障支出</t>
  </si>
  <si>
    <t>粮油物资储备支出</t>
  </si>
  <si>
    <t>灾害防治及应急管理支出</t>
  </si>
  <si>
    <t>债务付息支出</t>
  </si>
  <si>
    <t>合计</t>
  </si>
  <si>
    <t>1-7  2026年云南省分地区税收返还和转移支付预算表</t>
  </si>
  <si>
    <t>州（市）</t>
  </si>
  <si>
    <t>税收返还</t>
  </si>
  <si>
    <t>转移支付</t>
  </si>
  <si>
    <t>一、提前下达数</t>
  </si>
  <si>
    <t>昆明市</t>
  </si>
  <si>
    <t>2026年滇中新区本级未收到提前下达的税收返还和省级转移支付</t>
  </si>
  <si>
    <t xml:space="preserve"> </t>
  </si>
  <si>
    <t>昭通市</t>
  </si>
  <si>
    <t>曲靖市</t>
  </si>
  <si>
    <t>玉溪市</t>
  </si>
  <si>
    <t>红河州</t>
  </si>
  <si>
    <t>文山州</t>
  </si>
  <si>
    <t>普洱市</t>
  </si>
  <si>
    <t>西双版纳州</t>
  </si>
  <si>
    <t>楚雄州</t>
  </si>
  <si>
    <t>大理州</t>
  </si>
  <si>
    <t>保山市</t>
  </si>
  <si>
    <t>德宏州</t>
  </si>
  <si>
    <t>丽江市</t>
  </si>
  <si>
    <t>怒江州</t>
  </si>
  <si>
    <t>迪庆州</t>
  </si>
  <si>
    <t>临沧市</t>
  </si>
  <si>
    <t>二、预算数</t>
  </si>
  <si>
    <t>1-8  2026年云南滇中新区本级“三公”经费预算财政拨款情况统计表</t>
  </si>
  <si>
    <t>比上年增、减情况</t>
  </si>
  <si>
    <t>增、减金额</t>
  </si>
  <si>
    <t>增、减幅度</t>
  </si>
  <si>
    <t>1.因公出国（境）费</t>
  </si>
  <si>
    <t>2.公务接待费</t>
  </si>
  <si>
    <t>3.公务用车购置及运行费</t>
  </si>
  <si>
    <t>其中：（1）公务用车购置费</t>
  </si>
  <si>
    <t xml:space="preserve">      （2）公务用车运行费</t>
  </si>
  <si>
    <t>注：                                                                                                                               一、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二、“三公”经费增减变化原因说明:2026年滇中新区本级三公经费预算较上年同期无变化</t>
  </si>
  <si>
    <t>2-1 2026年云南滇中新区政府性基金预算收入情况表</t>
  </si>
  <si>
    <t>1030102</t>
  </si>
  <si>
    <t>一、农网还贷资金收入</t>
  </si>
  <si>
    <t>1030112</t>
  </si>
  <si>
    <t>二、海南省高等级公路车辆通行附加费收入</t>
  </si>
  <si>
    <t>1030115</t>
  </si>
  <si>
    <t>三、港口建设费收入</t>
  </si>
  <si>
    <t>1030129</t>
  </si>
  <si>
    <t>四、国家电影事业发展专项资金收入</t>
  </si>
  <si>
    <t>1030146</t>
  </si>
  <si>
    <t>五、国有土地收益基金收入</t>
  </si>
  <si>
    <t>1030147</t>
  </si>
  <si>
    <t>六、农业土地开发资金收入</t>
  </si>
  <si>
    <t>1030148</t>
  </si>
  <si>
    <t>七、国有土地使用权出让收入</t>
  </si>
  <si>
    <t>103014801</t>
  </si>
  <si>
    <t xml:space="preserve">  土地出让价款收入</t>
  </si>
  <si>
    <t>103014802</t>
  </si>
  <si>
    <t xml:space="preserve">  补缴的土地价款</t>
  </si>
  <si>
    <t>103014803</t>
  </si>
  <si>
    <t xml:space="preserve">  划拨土地收入</t>
  </si>
  <si>
    <t>103014898</t>
  </si>
  <si>
    <t xml:space="preserve">  缴纳新增建设用地土地有偿使用费</t>
  </si>
  <si>
    <t>103014899</t>
  </si>
  <si>
    <t xml:space="preserve">  其他土地出让收入</t>
  </si>
  <si>
    <t>1030150</t>
  </si>
  <si>
    <t>八、大中型水库库区基金收入</t>
  </si>
  <si>
    <t>1030155</t>
  </si>
  <si>
    <t>九、彩票公益金收入</t>
  </si>
  <si>
    <t>103015501</t>
  </si>
  <si>
    <t xml:space="preserve">  福利彩票公益金收入</t>
  </si>
  <si>
    <t>103015502</t>
  </si>
  <si>
    <t xml:space="preserve">  体育彩票公益金收入</t>
  </si>
  <si>
    <t>1030156</t>
  </si>
  <si>
    <t>十、城市基础设施配套费收入</t>
  </si>
  <si>
    <t>1030157</t>
  </si>
  <si>
    <t>十一、小型水库移民扶助基金收入</t>
  </si>
  <si>
    <t>1030158</t>
  </si>
  <si>
    <t>十二、国家重大水利工程建设基金收入</t>
  </si>
  <si>
    <t>1030159</t>
  </si>
  <si>
    <t>十三、车辆通行费</t>
  </si>
  <si>
    <t>1030178</t>
  </si>
  <si>
    <t>十四、污水处理费收入</t>
  </si>
  <si>
    <t>1030180</t>
  </si>
  <si>
    <t>十五、彩票发行机构和彩票销售机构的业务费用</t>
  </si>
  <si>
    <t>1030199</t>
  </si>
  <si>
    <t>十六、其他政府性基金收入</t>
  </si>
  <si>
    <t>10310</t>
  </si>
  <si>
    <t>十七、专项债券对应项目专项收入</t>
  </si>
  <si>
    <t>滇中新区政府性基金预算收入</t>
  </si>
  <si>
    <t>地方政府专项债务收入</t>
  </si>
  <si>
    <t xml:space="preserve">  政府性基金转移收入</t>
  </si>
  <si>
    <t xml:space="preserve">     政府性基金补助收入</t>
  </si>
  <si>
    <t xml:space="preserve">     抗疫特别国债转移支付收入</t>
  </si>
  <si>
    <t>2-2 2026年云南滇中新区政府性基金预算支出情况表</t>
  </si>
  <si>
    <t>类-款-项</t>
  </si>
  <si>
    <t>一、文化旅游体育与传媒支出</t>
  </si>
  <si>
    <t>20707</t>
  </si>
  <si>
    <t xml:space="preserve">   国家电影事业发展专项资金安排的支出</t>
  </si>
  <si>
    <t>2070701</t>
  </si>
  <si>
    <t xml:space="preserve">      资助国产影片放映</t>
  </si>
  <si>
    <t>2070702</t>
  </si>
  <si>
    <t xml:space="preserve">      资助影院建设</t>
  </si>
  <si>
    <t>2070703</t>
  </si>
  <si>
    <t xml:space="preserve">      资助少数民族语电影译制</t>
  </si>
  <si>
    <t>2070704</t>
  </si>
  <si>
    <t xml:space="preserve">      购买农村电影公益性放映版权服务</t>
  </si>
  <si>
    <t>2070799</t>
  </si>
  <si>
    <t xml:space="preserve">      其他国家电影事业发展专项资金支出</t>
  </si>
  <si>
    <t>20709</t>
  </si>
  <si>
    <t xml:space="preserve">   旅游发展基金支出</t>
  </si>
  <si>
    <t>2070901</t>
  </si>
  <si>
    <t xml:space="preserve">      宣传促销</t>
  </si>
  <si>
    <t>2070902</t>
  </si>
  <si>
    <t xml:space="preserve">      行业规划</t>
  </si>
  <si>
    <t>2070903</t>
  </si>
  <si>
    <t xml:space="preserve">      旅游事业补助</t>
  </si>
  <si>
    <t>2070904</t>
  </si>
  <si>
    <t xml:space="preserve">      地方旅游开发项目补助</t>
  </si>
  <si>
    <t>2070999</t>
  </si>
  <si>
    <t xml:space="preserve">      其他旅游发展基金支出 </t>
  </si>
  <si>
    <t>20710</t>
  </si>
  <si>
    <t xml:space="preserve">   国家电影事业发展专项资金对应专项债务收入安排的支出</t>
  </si>
  <si>
    <t>2071001</t>
  </si>
  <si>
    <t xml:space="preserve">      资助城市影院</t>
  </si>
  <si>
    <t>2071099</t>
  </si>
  <si>
    <t xml:space="preserve">      其他国家电影事业发展专项资金对应专项债务收入支出</t>
  </si>
  <si>
    <t>二、社会保障和就业支出</t>
  </si>
  <si>
    <t>20822</t>
  </si>
  <si>
    <t xml:space="preserve">    大中型水库移民后期扶持基金支出</t>
  </si>
  <si>
    <t>2082201</t>
  </si>
  <si>
    <t xml:space="preserve">      移民补助</t>
  </si>
  <si>
    <t>2082202</t>
  </si>
  <si>
    <t xml:space="preserve">      基础设施建设和经济发展</t>
  </si>
  <si>
    <t>2082299</t>
  </si>
  <si>
    <t xml:space="preserve">      其他大中型水库移民后期扶持基金支出</t>
  </si>
  <si>
    <t>20823</t>
  </si>
  <si>
    <t xml:space="preserve">    小型水库移民扶助基金安排的支出</t>
  </si>
  <si>
    <t>2082301</t>
  </si>
  <si>
    <t>2082302</t>
  </si>
  <si>
    <t>2082399</t>
  </si>
  <si>
    <t xml:space="preserve">      其他小型水库移民扶助基金支出</t>
  </si>
  <si>
    <t>20829</t>
  </si>
  <si>
    <t xml:space="preserve">    小型水库移民扶助基金对应专项债务收入安排的支出</t>
  </si>
  <si>
    <t>2082901</t>
  </si>
  <si>
    <t>2082999</t>
  </si>
  <si>
    <t xml:space="preserve">      其他小型水库移民扶助基金对应专项债务收入安排的支出</t>
  </si>
  <si>
    <t>三、节能环保支出</t>
  </si>
  <si>
    <t>21160</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</si>
  <si>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</si>
  <si>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</si>
  <si>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</si>
  <si>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</si>
  <si>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</si>
  <si>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</si>
  <si>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</si>
  <si>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</si>
  <si>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</si>
  <si>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</si>
  <si>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四、城乡社区支出</t>
  </si>
  <si>
    <t>21208</t>
  </si>
  <si>
    <t xml:space="preserve">    国有土地使用权出让收入安排的支出</t>
  </si>
  <si>
    <t>2120801</t>
  </si>
  <si>
    <t xml:space="preserve">      征地和拆迁补偿支出</t>
  </si>
  <si>
    <t>2120802</t>
  </si>
  <si>
    <t xml:space="preserve">      土地开发支出</t>
  </si>
  <si>
    <t>2120803</t>
  </si>
  <si>
    <t xml:space="preserve">      城市建设支出</t>
  </si>
  <si>
    <t>2120804</t>
  </si>
  <si>
    <t xml:space="preserve">      农村基础设施建设支出</t>
  </si>
  <si>
    <t>2120805</t>
  </si>
  <si>
    <t xml:space="preserve">      补助被征地农民支出</t>
  </si>
  <si>
    <t>2120806</t>
  </si>
  <si>
    <t xml:space="preserve">      土地出让业务支出</t>
  </si>
  <si>
    <t>2120807</t>
  </si>
  <si>
    <t xml:space="preserve">      廉租住房支出</t>
  </si>
  <si>
    <t>2120809</t>
  </si>
  <si>
    <t xml:space="preserve">      支付破产或改制企业职工安置费</t>
  </si>
  <si>
    <t>2120810</t>
  </si>
  <si>
    <t xml:space="preserve">      棚户区改造支出</t>
  </si>
  <si>
    <t>2120811</t>
  </si>
  <si>
    <t xml:space="preserve">      公共租赁住房支出</t>
  </si>
  <si>
    <t>2120813</t>
  </si>
  <si>
    <t xml:space="preserve">      保障性住房租金补贴</t>
  </si>
  <si>
    <t>2120899</t>
  </si>
  <si>
    <t xml:space="preserve">      其他国有土地使用权出让收入安排的支出</t>
  </si>
  <si>
    <t>21210</t>
  </si>
  <si>
    <t xml:space="preserve">    国有土地收益基金安排的支出</t>
  </si>
  <si>
    <t>2121001</t>
  </si>
  <si>
    <t>2121002</t>
  </si>
  <si>
    <t>2121099</t>
  </si>
  <si>
    <t xml:space="preserve">      其他国有土地收益基金支出</t>
  </si>
  <si>
    <t>21211</t>
  </si>
  <si>
    <t xml:space="preserve">    农业土地开发资金安排的支出</t>
  </si>
  <si>
    <t>21213</t>
  </si>
  <si>
    <t xml:space="preserve">    城市基础设施配套费安排的支出</t>
  </si>
  <si>
    <t>2121301</t>
  </si>
  <si>
    <t xml:space="preserve">      城市公共设施</t>
  </si>
  <si>
    <t>2121302</t>
  </si>
  <si>
    <t xml:space="preserve">      城市环境卫生</t>
  </si>
  <si>
    <t>2121303</t>
  </si>
  <si>
    <t xml:space="preserve">      公有房屋</t>
  </si>
  <si>
    <t>2121304</t>
  </si>
  <si>
    <t xml:space="preserve">      城市防洪</t>
  </si>
  <si>
    <t>2121399</t>
  </si>
  <si>
    <t xml:space="preserve">      其他城市基础设施配套费安排的支出</t>
  </si>
  <si>
    <t>21214</t>
  </si>
  <si>
    <t xml:space="preserve">    污水处理费收入安排的支出</t>
  </si>
  <si>
    <t>2121401</t>
  </si>
  <si>
    <t xml:space="preserve">      污水处理设施建设和运营</t>
  </si>
  <si>
    <t>2121402</t>
  </si>
  <si>
    <t xml:space="preserve">      代征手续费</t>
  </si>
  <si>
    <t>2121499</t>
  </si>
  <si>
    <t xml:space="preserve">      其他污水处理费安排的支出</t>
  </si>
  <si>
    <t>21215</t>
  </si>
  <si>
    <t xml:space="preserve">    土地储备专项债券收入安排的支出</t>
  </si>
  <si>
    <t>2121501</t>
  </si>
  <si>
    <t>2121502</t>
  </si>
  <si>
    <t>2121599</t>
  </si>
  <si>
    <t xml:space="preserve">      其他土地储备专项债券收入安排的支出</t>
  </si>
  <si>
    <t>21216</t>
  </si>
  <si>
    <t xml:space="preserve">    棚户区改造专项债券收入安排的支出</t>
  </si>
  <si>
    <t>2121601</t>
  </si>
  <si>
    <t>2121602</t>
  </si>
  <si>
    <t>2121699</t>
  </si>
  <si>
    <t xml:space="preserve">      其他棚户区改造专项债券收入安排的支出</t>
  </si>
  <si>
    <t>21217</t>
  </si>
  <si>
    <t xml:space="preserve">    城市基础设施配套费对应专项债务收入安排的支出</t>
  </si>
  <si>
    <t>2121701</t>
  </si>
  <si>
    <t>2121702</t>
  </si>
  <si>
    <t>2121703</t>
  </si>
  <si>
    <t>2121704</t>
  </si>
  <si>
    <t>2121799</t>
  </si>
  <si>
    <t xml:space="preserve">      其他城市基础设施配套费对应专项债务收入安排的支出</t>
  </si>
  <si>
    <t>21218</t>
  </si>
  <si>
    <t xml:space="preserve">    污水处理费对应专项债务收入安排的支出</t>
  </si>
  <si>
    <t>2121801</t>
  </si>
  <si>
    <t>2121899</t>
  </si>
  <si>
    <t xml:space="preserve">      其他污水处理费对应专项债务收入安排的支出</t>
  </si>
  <si>
    <t>21219</t>
  </si>
  <si>
    <t xml:space="preserve">    国有土地使用权出让收入对应专项债务收入安排的支出</t>
  </si>
  <si>
    <t>2121901</t>
  </si>
  <si>
    <t>2121902</t>
  </si>
  <si>
    <t>2121903</t>
  </si>
  <si>
    <t>2121904</t>
  </si>
  <si>
    <t>2121905</t>
  </si>
  <si>
    <t>2121906</t>
  </si>
  <si>
    <t>2121907</t>
  </si>
  <si>
    <t>2121999</t>
  </si>
  <si>
    <t xml:space="preserve">      其他国有土地使用权出让收入对应专项债务收入安排的支出</t>
  </si>
  <si>
    <t>五、农林水支出</t>
  </si>
  <si>
    <t>21366</t>
  </si>
  <si>
    <t xml:space="preserve">    大中型水库库区基金安排的支出</t>
  </si>
  <si>
    <t>2136601</t>
  </si>
  <si>
    <t>2136602</t>
  </si>
  <si>
    <t xml:space="preserve">      解决移民遗留问题</t>
  </si>
  <si>
    <t>2136603</t>
  </si>
  <si>
    <t xml:space="preserve">      库区防护工程维护</t>
  </si>
  <si>
    <t>2136699</t>
  </si>
  <si>
    <t xml:space="preserve">      其他大中型水库库区基金支出</t>
  </si>
  <si>
    <t>21367</t>
  </si>
  <si>
    <t xml:space="preserve">    三峡水库库区基金支出</t>
  </si>
  <si>
    <t>2136701</t>
  </si>
  <si>
    <t>2136702</t>
  </si>
  <si>
    <t>2136703</t>
  </si>
  <si>
    <t xml:space="preserve">      库区维护和管理</t>
  </si>
  <si>
    <t>2136799</t>
  </si>
  <si>
    <t xml:space="preserve">      其他三峡水库库区基金支出</t>
  </si>
  <si>
    <t>21369</t>
  </si>
  <si>
    <t xml:space="preserve">    国家重大水利工程建设基金安排的支出</t>
  </si>
  <si>
    <t>2136901</t>
  </si>
  <si>
    <t>2136902</t>
  </si>
  <si>
    <t xml:space="preserve">      三峡后续工作</t>
  </si>
  <si>
    <t>2136903</t>
  </si>
  <si>
    <t xml:space="preserve">      地方重大水利工程建设</t>
  </si>
  <si>
    <t>2136999</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</si>
  <si>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</si>
  <si>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</si>
  <si>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</si>
  <si>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</si>
  <si>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</si>
  <si>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</si>
  <si>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六、交通运输支出</t>
  </si>
  <si>
    <t>21460</t>
  </si>
  <si>
    <t xml:space="preserve">    海南省高等级公路车辆通行附加费安排的支出</t>
  </si>
  <si>
    <t>2146001</t>
  </si>
  <si>
    <t>2146002</t>
  </si>
  <si>
    <t>2146003</t>
  </si>
  <si>
    <t xml:space="preserve">      公路还贷</t>
  </si>
  <si>
    <t>2146099</t>
  </si>
  <si>
    <t xml:space="preserve">      其他海南省高等级公路车辆通行附加费安排的支出</t>
  </si>
  <si>
    <t>21462</t>
  </si>
  <si>
    <t xml:space="preserve">    车辆通行费安排的支出</t>
  </si>
  <si>
    <t>2146201</t>
  </si>
  <si>
    <t>2146202</t>
  </si>
  <si>
    <t xml:space="preserve">      政府还贷公路养护</t>
  </si>
  <si>
    <t>2146203</t>
  </si>
  <si>
    <t xml:space="preserve">      政府还贷公路管理</t>
  </si>
  <si>
    <t>2146299</t>
  </si>
  <si>
    <t xml:space="preserve">      其他车辆通行费安排的支出</t>
  </si>
  <si>
    <t>21463</t>
  </si>
  <si>
    <t xml:space="preserve">    港口建设费安排的支出</t>
  </si>
  <si>
    <t>2146301</t>
  </si>
  <si>
    <t>2146302</t>
  </si>
  <si>
    <t xml:space="preserve">      航道建设和维护</t>
  </si>
  <si>
    <t>2146303</t>
  </si>
  <si>
    <t xml:space="preserve">      航运保障系统建设</t>
  </si>
  <si>
    <t>2146399</t>
  </si>
  <si>
    <t xml:space="preserve">      其他港口建设费安排的支出</t>
  </si>
  <si>
    <t>21464</t>
  </si>
  <si>
    <t xml:space="preserve">    铁路建设基金支出</t>
  </si>
  <si>
    <t>2146401</t>
  </si>
  <si>
    <t xml:space="preserve">      铁路建设投资</t>
  </si>
  <si>
    <t>2146402</t>
  </si>
  <si>
    <t xml:space="preserve">      购置铁路机车车辆</t>
  </si>
  <si>
    <t>2146403</t>
  </si>
  <si>
    <t xml:space="preserve">      铁路还贷</t>
  </si>
  <si>
    <t>2146404</t>
  </si>
  <si>
    <t xml:space="preserve">      建设项目铺底资金</t>
  </si>
  <si>
    <t>2146405</t>
  </si>
  <si>
    <t xml:space="preserve">      勘测设计</t>
  </si>
  <si>
    <t>2146406</t>
  </si>
  <si>
    <t xml:space="preserve">      注册资本金</t>
  </si>
  <si>
    <t>2146407</t>
  </si>
  <si>
    <t xml:space="preserve">      周转资金</t>
  </si>
  <si>
    <t>2146499</t>
  </si>
  <si>
    <t xml:space="preserve">      其他铁路建设基金支出</t>
  </si>
  <si>
    <t>21468</t>
  </si>
  <si>
    <t xml:space="preserve">    船舶油污损害赔偿基金支出</t>
  </si>
  <si>
    <t>2146801</t>
  </si>
  <si>
    <t xml:space="preserve">      应急处置费用</t>
  </si>
  <si>
    <t>2146802</t>
  </si>
  <si>
    <t xml:space="preserve">      控制清除污染</t>
  </si>
  <si>
    <t>2146803</t>
  </si>
  <si>
    <t xml:space="preserve">      损失补偿</t>
  </si>
  <si>
    <t>2146804</t>
  </si>
  <si>
    <t xml:space="preserve">      生态恢复</t>
  </si>
  <si>
    <t>2146805</t>
  </si>
  <si>
    <t xml:space="preserve">      监视监测</t>
  </si>
  <si>
    <t>2146899</t>
  </si>
  <si>
    <t xml:space="preserve">      其他船舶油污损害赔偿基金支出</t>
  </si>
  <si>
    <t>21469</t>
  </si>
  <si>
    <t xml:space="preserve">    民航发展基金支出</t>
  </si>
  <si>
    <t>2146901</t>
  </si>
  <si>
    <t xml:space="preserve">      民航机场建设</t>
  </si>
  <si>
    <t>2146902</t>
  </si>
  <si>
    <t>2146903</t>
  </si>
  <si>
    <t xml:space="preserve">      民航安全</t>
  </si>
  <si>
    <t>2146904</t>
  </si>
  <si>
    <t xml:space="preserve">      航线和机场补贴</t>
  </si>
  <si>
    <t>2146906</t>
  </si>
  <si>
    <t xml:space="preserve">      民航节能减排</t>
  </si>
  <si>
    <t>2146907</t>
  </si>
  <si>
    <t xml:space="preserve">      通用航空发展</t>
  </si>
  <si>
    <t>2146908</t>
  </si>
  <si>
    <t xml:space="preserve">      征管经费</t>
  </si>
  <si>
    <t>2146999</t>
  </si>
  <si>
    <t xml:space="preserve">      其他民航发展基金支出</t>
  </si>
  <si>
    <t>21470</t>
  </si>
  <si>
    <t xml:space="preserve">    海南省高等级公路车辆通行附加费对应专项债务收入安排的支出</t>
  </si>
  <si>
    <t>2147001</t>
  </si>
  <si>
    <t>2147099</t>
  </si>
  <si>
    <t xml:space="preserve">      其他海南省高等级公路车辆通行附加费对应专项债务收入安排的支出</t>
  </si>
  <si>
    <t>21471</t>
  </si>
  <si>
    <t xml:space="preserve">    政府收费公路专项债券收入安排的支出</t>
  </si>
  <si>
    <t>2147101</t>
  </si>
  <si>
    <t>2147199</t>
  </si>
  <si>
    <t xml:space="preserve">      其他政府收费公路专项债券收入安排的支出</t>
  </si>
  <si>
    <t>21472</t>
  </si>
  <si>
    <t xml:space="preserve">    车辆通行费对应专项债务收入安排的支出</t>
  </si>
  <si>
    <t>21473</t>
  </si>
  <si>
    <t xml:space="preserve">    港口建设费对应专项债务收入安排的支出</t>
  </si>
  <si>
    <t>2147301</t>
  </si>
  <si>
    <t>2147303</t>
  </si>
  <si>
    <t>2147399</t>
  </si>
  <si>
    <t xml:space="preserve">      其他港口建设费对应专项债务收入安排的支出</t>
  </si>
  <si>
    <t>七、资源勘探工业信息等支出</t>
  </si>
  <si>
    <t>21562</t>
  </si>
  <si>
    <t xml:space="preserve">    农网还贷资金支出</t>
  </si>
  <si>
    <t>2156202</t>
  </si>
  <si>
    <t xml:space="preserve">      地方农网还贷资金支出</t>
  </si>
  <si>
    <t>2156299</t>
  </si>
  <si>
    <t xml:space="preserve">      其他农网还贷资金支出</t>
  </si>
  <si>
    <t>八、其他支出</t>
  </si>
  <si>
    <t>22904</t>
  </si>
  <si>
    <t xml:space="preserve">    其他政府性基金及对应专项债务收入安排的支出</t>
  </si>
  <si>
    <t>2290401</t>
  </si>
  <si>
    <t xml:space="preserve">      其他政府性基金安排的支出</t>
  </si>
  <si>
    <t>2290402</t>
  </si>
  <si>
    <t xml:space="preserve">      其他地方自行试点项目收益专项债券收入安排的支出</t>
  </si>
  <si>
    <t>2290403</t>
  </si>
  <si>
    <t xml:space="preserve">      其他政府性基金债务收入安排的支出</t>
  </si>
  <si>
    <t>22908</t>
  </si>
  <si>
    <t xml:space="preserve">    彩票发行销售机构业务费安排的支出</t>
  </si>
  <si>
    <t>2290802</t>
  </si>
  <si>
    <t xml:space="preserve">      福利彩票发行机构的业务费支出</t>
  </si>
  <si>
    <t>2290803</t>
  </si>
  <si>
    <t xml:space="preserve">      体育彩票发行机构的业务费支出</t>
  </si>
  <si>
    <t>2290804</t>
  </si>
  <si>
    <t xml:space="preserve">      福利彩票销售机构的业务费支出</t>
  </si>
  <si>
    <t>2290805</t>
  </si>
  <si>
    <t xml:space="preserve">      体育彩票销售机构的业务费支出</t>
  </si>
  <si>
    <t>2290806</t>
  </si>
  <si>
    <t xml:space="preserve">      彩票兑奖周转金支出</t>
  </si>
  <si>
    <t>2290807</t>
  </si>
  <si>
    <t xml:space="preserve">      彩票发行销售风险基金支出</t>
  </si>
  <si>
    <t>2290808</t>
  </si>
  <si>
    <t xml:space="preserve">      彩票市场调控资金支出</t>
  </si>
  <si>
    <t>2290899</t>
  </si>
  <si>
    <t xml:space="preserve">      其他彩票发行销售机构业务费安排的支出</t>
  </si>
  <si>
    <t>22960</t>
  </si>
  <si>
    <t xml:space="preserve">    彩票公益金安排的支出</t>
  </si>
  <si>
    <t xml:space="preserve">      用于补充全国社会保障基金的彩票公益金支出</t>
  </si>
  <si>
    <t>2296002</t>
  </si>
  <si>
    <t xml:space="preserve">      用于社会福利的彩票公益金支出</t>
  </si>
  <si>
    <t>2296003</t>
  </si>
  <si>
    <t xml:space="preserve">      用于体育事业的彩票公益金支出</t>
  </si>
  <si>
    <t>2296004</t>
  </si>
  <si>
    <t xml:space="preserve">      用于教育事业的彩票公益金支出</t>
  </si>
  <si>
    <t>2296005</t>
  </si>
  <si>
    <t xml:space="preserve">      用于红十字事业的彩票公益金支出</t>
  </si>
  <si>
    <t>2296006</t>
  </si>
  <si>
    <t xml:space="preserve">      用于残疾人事业的彩票公益金支出</t>
  </si>
  <si>
    <t>2296010</t>
  </si>
  <si>
    <t xml:space="preserve">      用于文化事业的彩票公益金支出</t>
  </si>
  <si>
    <t>2296011</t>
  </si>
  <si>
    <t xml:space="preserve">      用于扶贫的彩票公益金支出</t>
  </si>
  <si>
    <t>2296012</t>
  </si>
  <si>
    <t xml:space="preserve">      用于法律援助的彩票公益金支出</t>
  </si>
  <si>
    <t>2296013</t>
  </si>
  <si>
    <t xml:space="preserve">      用于城乡医疗救助的的彩票公益金支出</t>
  </si>
  <si>
    <t>2296099</t>
  </si>
  <si>
    <t xml:space="preserve">      用于其他社会公益事业的彩票公益金支出</t>
  </si>
  <si>
    <t>九、债务付息支出</t>
  </si>
  <si>
    <t>2320401</t>
  </si>
  <si>
    <t xml:space="preserve">      海南省高等级公路车辆通行附加费债务付息支出</t>
  </si>
  <si>
    <t>2320402</t>
  </si>
  <si>
    <t xml:space="preserve">      港口建设费债务付息支出</t>
  </si>
  <si>
    <t>2320405</t>
  </si>
  <si>
    <t xml:space="preserve">      国家电影事业发展专项资金债务付息支出</t>
  </si>
  <si>
    <t>2320411</t>
  </si>
  <si>
    <t xml:space="preserve">      国有土地使用权出让金债务付息支出</t>
  </si>
  <si>
    <t>2320413</t>
  </si>
  <si>
    <t xml:space="preserve">      农业土地开发资金债务付息支出</t>
  </si>
  <si>
    <t>2320414</t>
  </si>
  <si>
    <t xml:space="preserve">      大中型水库库区基金债务付息支出</t>
  </si>
  <si>
    <t>2320416</t>
  </si>
  <si>
    <t xml:space="preserve">      城市基础设施配套费债务付息支出</t>
  </si>
  <si>
    <t>2320417</t>
  </si>
  <si>
    <t xml:space="preserve">      小型水库移民扶助基金债务付息支出</t>
  </si>
  <si>
    <t>2320418</t>
  </si>
  <si>
    <t xml:space="preserve">      国家重大水利工程建设基金债务付息支出</t>
  </si>
  <si>
    <t>2320419</t>
  </si>
  <si>
    <t xml:space="preserve">      车辆通行费债务付息支出</t>
  </si>
  <si>
    <t>2320420</t>
  </si>
  <si>
    <t xml:space="preserve">      污水处理费债务付息支出</t>
  </si>
  <si>
    <t>2320431</t>
  </si>
  <si>
    <t xml:space="preserve">      土地储备专项债券付息支出</t>
  </si>
  <si>
    <t>2320432</t>
  </si>
  <si>
    <t xml:space="preserve">      政府收费公路专项债券付息支出</t>
  </si>
  <si>
    <t>2320433</t>
  </si>
  <si>
    <t xml:space="preserve">      棚户区改造专项债券付息支出</t>
  </si>
  <si>
    <t>2320498</t>
  </si>
  <si>
    <t xml:space="preserve">      其他地方自行试点项目收益专项债券付息支出</t>
  </si>
  <si>
    <t>2320499</t>
  </si>
  <si>
    <t xml:space="preserve">      其他政府性基金债务付息支出</t>
  </si>
  <si>
    <t>十、债务发行费用支出</t>
  </si>
  <si>
    <t xml:space="preserve">    地方政府专项债务发行费用支出</t>
  </si>
  <si>
    <t>2330401</t>
  </si>
  <si>
    <t xml:space="preserve">      海南省高等级公路车辆通行附加费债务发行费用支出</t>
  </si>
  <si>
    <t>2330402</t>
  </si>
  <si>
    <t xml:space="preserve">      港口建设费债务发行费用支出</t>
  </si>
  <si>
    <t>2330405</t>
  </si>
  <si>
    <t xml:space="preserve">      国家电影事业发展专项资金债务发行费用支出</t>
  </si>
  <si>
    <t>2330411</t>
  </si>
  <si>
    <t xml:space="preserve">      国有土地使用权出让金债务发行费用支出</t>
  </si>
  <si>
    <t>2330413</t>
  </si>
  <si>
    <t xml:space="preserve">      农业土地开发资金债务发行费用支出</t>
  </si>
  <si>
    <t>2330414</t>
  </si>
  <si>
    <t xml:space="preserve">      大中型水库库区基金债务发行费用支出</t>
  </si>
  <si>
    <t>2330416</t>
  </si>
  <si>
    <t xml:space="preserve">      城市基础设施配套费债务发行费用支出</t>
  </si>
  <si>
    <t>2330417</t>
  </si>
  <si>
    <t xml:space="preserve">      小型水库移民扶助基金债务发行费用支出</t>
  </si>
  <si>
    <t>2330418</t>
  </si>
  <si>
    <t xml:space="preserve">      国家重大水利工程建设基金债务发行费用支出</t>
  </si>
  <si>
    <t>2330419</t>
  </si>
  <si>
    <t xml:space="preserve">      车辆通行费债务发行费用支出</t>
  </si>
  <si>
    <t>2330420</t>
  </si>
  <si>
    <t xml:space="preserve">      污水处理费债务发行费用支出</t>
  </si>
  <si>
    <t>2330431</t>
  </si>
  <si>
    <t xml:space="preserve">      土地储备专项债券发行费用支出</t>
  </si>
  <si>
    <t>2330432</t>
  </si>
  <si>
    <t xml:space="preserve">      政府收费公路专项债券发行费用支出</t>
  </si>
  <si>
    <t>2330433</t>
  </si>
  <si>
    <t xml:space="preserve">      棚户区改造专项债券发行费用支出</t>
  </si>
  <si>
    <t>2330498</t>
  </si>
  <si>
    <t xml:space="preserve">      其他地方自行试点项目收益专项债务发行费用支出</t>
  </si>
  <si>
    <t>2330499</t>
  </si>
  <si>
    <t xml:space="preserve">      其他政府性基金债务发行费用支出</t>
  </si>
  <si>
    <t>234</t>
  </si>
  <si>
    <t>十一、抗疫特别国债安排的支出</t>
  </si>
  <si>
    <t>23401</t>
  </si>
  <si>
    <t xml:space="preserve">    基础设施建设</t>
  </si>
  <si>
    <t>2340101</t>
  </si>
  <si>
    <t xml:space="preserve">      公共卫生体系建设</t>
  </si>
  <si>
    <t>2340102</t>
  </si>
  <si>
    <t xml:space="preserve">      重大疫情防控救治体系建设</t>
  </si>
  <si>
    <t>2340103</t>
  </si>
  <si>
    <t xml:space="preserve">      粮食安全</t>
  </si>
  <si>
    <t>2340104</t>
  </si>
  <si>
    <t xml:space="preserve">      能源安全</t>
  </si>
  <si>
    <t>2340105</t>
  </si>
  <si>
    <t xml:space="preserve">      应急物资保障</t>
  </si>
  <si>
    <t>2340106</t>
  </si>
  <si>
    <t xml:space="preserve">      产业链改造升级</t>
  </si>
  <si>
    <t>2340107</t>
  </si>
  <si>
    <t xml:space="preserve">      城镇老旧小区改造</t>
  </si>
  <si>
    <t>2340108</t>
  </si>
  <si>
    <t xml:space="preserve">      生态环境治理</t>
  </si>
  <si>
    <t>2340109</t>
  </si>
  <si>
    <t xml:space="preserve">      交通基础设施建设</t>
  </si>
  <si>
    <t>2340110</t>
  </si>
  <si>
    <t xml:space="preserve">      市政设施建设</t>
  </si>
  <si>
    <t>2340111</t>
  </si>
  <si>
    <t xml:space="preserve">      重大区域规划基础设施建设</t>
  </si>
  <si>
    <t>2340199</t>
  </si>
  <si>
    <t xml:space="preserve">      其他基础设施建设</t>
  </si>
  <si>
    <t>23402</t>
  </si>
  <si>
    <t xml:space="preserve">    抗疫相关支出</t>
  </si>
  <si>
    <t>2340201</t>
  </si>
  <si>
    <t>2340202</t>
  </si>
  <si>
    <t>2340203</t>
  </si>
  <si>
    <t xml:space="preserve">      创业担保贷款贴息</t>
  </si>
  <si>
    <t>2340204</t>
  </si>
  <si>
    <t xml:space="preserve">      援企稳岗补贴</t>
  </si>
  <si>
    <t>2340205</t>
  </si>
  <si>
    <t xml:space="preserve">      困难群众基本生活补助</t>
  </si>
  <si>
    <t>2340299</t>
  </si>
  <si>
    <t xml:space="preserve">      其他抗疫相关支出</t>
  </si>
  <si>
    <t>滇中新区政府性基金支出</t>
  </si>
  <si>
    <t>是</t>
  </si>
  <si>
    <t>230</t>
  </si>
  <si>
    <t>23004</t>
  </si>
  <si>
    <t xml:space="preserve">   政府性基金转移支付</t>
  </si>
  <si>
    <t>2300402</t>
  </si>
  <si>
    <t xml:space="preserve">     政府性基金上解支出</t>
  </si>
  <si>
    <t>2300403</t>
  </si>
  <si>
    <t xml:space="preserve">     抗疫特别国债转移支付支出</t>
  </si>
  <si>
    <t>23008</t>
  </si>
  <si>
    <t xml:space="preserve">   调出资金</t>
  </si>
  <si>
    <t>23009</t>
  </si>
  <si>
    <t xml:space="preserve">   年终结余</t>
  </si>
  <si>
    <t>231</t>
  </si>
  <si>
    <t>地方政府专项债务还本支出</t>
  </si>
  <si>
    <t>2-3 2026年云南滇中新区本级政府性基金预算收入情况表</t>
  </si>
  <si>
    <t>省本级政府性基金预算收入</t>
  </si>
  <si>
    <t xml:space="preserve">   政府性基金补助收入</t>
  </si>
  <si>
    <t>否</t>
  </si>
  <si>
    <t xml:space="preserve">     政府性基金上解收入</t>
  </si>
  <si>
    <t>2-4 2026年滇中新区本级政府性基金预算支出情况表</t>
  </si>
  <si>
    <t>类</t>
  </si>
  <si>
    <t>省本级政府性基金支出</t>
  </si>
  <si>
    <t>2300401</t>
  </si>
  <si>
    <t xml:space="preserve">     政府性基金补助支出</t>
  </si>
  <si>
    <t>203308</t>
  </si>
  <si>
    <t>23011</t>
  </si>
  <si>
    <t xml:space="preserve">   地方政府专项债务转贷支出</t>
  </si>
  <si>
    <t>上年结转对应安排支出</t>
  </si>
  <si>
    <t>2-5  2026年云南省滇中新区本级政府性基金支出表(省对下转移支付)</t>
  </si>
  <si>
    <t>2025年预算滇中新区本级无政府基金预算对下转移支付</t>
  </si>
  <si>
    <t>2026年预算滇中新区本级无政府基金预算对下转移支付</t>
  </si>
  <si>
    <t>本年支出小计</t>
  </si>
  <si>
    <t>3-1  2026年云南滇中新区国有资本经营收入预算情况表</t>
  </si>
  <si>
    <r>
      <rPr>
        <sz val="14"/>
        <rFont val="MS Serif"/>
        <charset val="134"/>
      </rPr>
      <t xml:space="preserve">    </t>
    </r>
    <r>
      <rPr>
        <sz val="14"/>
        <color indexed="8"/>
        <rFont val="宋体"/>
        <charset val="134"/>
      </rPr>
      <t>单位：万元</t>
    </r>
  </si>
  <si>
    <t>项        目</t>
  </si>
  <si>
    <t xml:space="preserve">  利润收入</t>
  </si>
  <si>
    <t xml:space="preserve">     电力企业利润收入</t>
  </si>
  <si>
    <t xml:space="preserve">     运输企业利润收入</t>
  </si>
  <si>
    <t xml:space="preserve">     投资服务企业利润收入</t>
  </si>
  <si>
    <t xml:space="preserve">     贸易企业利润收入</t>
  </si>
  <si>
    <t xml:space="preserve">     建筑施工企业利润收入</t>
  </si>
  <si>
    <t xml:space="preserve">     房地产企业利润收入</t>
  </si>
  <si>
    <t xml:space="preserve">     医药企业利润收入</t>
  </si>
  <si>
    <t xml:space="preserve">     农林牧渔企业利润收入</t>
  </si>
  <si>
    <t xml:space="preserve">     军工企业利润收入</t>
  </si>
  <si>
    <t xml:space="preserve">     转制科研院所利润收入</t>
  </si>
  <si>
    <t xml:space="preserve">     地质勘查企业利润收入</t>
  </si>
  <si>
    <r>
      <rPr>
        <sz val="14"/>
        <rFont val="宋体"/>
        <charset val="134"/>
      </rPr>
      <t xml:space="preserve">  </t>
    </r>
    <r>
      <rPr>
        <sz val="14"/>
        <rFont val="宋体"/>
        <charset val="134"/>
      </rPr>
      <t xml:space="preserve"> </t>
    </r>
    <r>
      <rPr>
        <sz val="14"/>
        <rFont val="宋体"/>
        <charset val="134"/>
      </rPr>
      <t xml:space="preserve">  卫生体育福利企业利润收入</t>
    </r>
  </si>
  <si>
    <t xml:space="preserve">     教育文化广播企业利润收入</t>
  </si>
  <si>
    <t xml:space="preserve">     科学研究企业利润收入</t>
  </si>
  <si>
    <t xml:space="preserve">     机关社团所属企业利润收入</t>
  </si>
  <si>
    <t xml:space="preserve">     化工企业利润收入</t>
  </si>
  <si>
    <t xml:space="preserve">     金融企业利润收入（国资预算）</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</si>
  <si>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</si>
  <si>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</si>
  <si>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</si>
  <si>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</si>
  <si>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</si>
  <si>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</si>
  <si>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 xml:space="preserve">  产权转让收入</t>
  </si>
  <si>
    <t xml:space="preserve">     国有股权、股份转让收入</t>
  </si>
  <si>
    <t xml:space="preserve">     国有独资企业产权转让收入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</si>
  <si>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</si>
  <si>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</si>
  <si>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</si>
  <si>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</si>
  <si>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</si>
  <si>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</si>
  <si>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滇中新区国有资本经营收入</t>
  </si>
  <si>
    <t>上年结转</t>
  </si>
  <si>
    <t>账务调整收入</t>
  </si>
  <si>
    <t>3-2  2026年云南滇中新区国有资本经营支出预算情况表</t>
  </si>
  <si>
    <t xml:space="preserve">  解决历史遗留问题及改革成本支出</t>
  </si>
  <si>
    <t xml:space="preserve">    “三供一业”移交补助支出</t>
  </si>
  <si>
    <t xml:space="preserve">    国有企业办职教幼教补助支出</t>
  </si>
  <si>
    <t xml:space="preserve">    国有企业退休人员社会化管理补助支出</t>
  </si>
  <si>
    <t xml:space="preserve">    国有企业改革成本支出</t>
  </si>
  <si>
    <t xml:space="preserve">    离休干部医药费补助支出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</si>
  <si>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</si>
  <si>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</si>
  <si>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</si>
  <si>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</si>
  <si>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</si>
  <si>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</si>
  <si>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其他国有企业资本金注入</t>
  </si>
  <si>
    <t xml:space="preserve">  国有企业政策性补贴</t>
  </si>
  <si>
    <t xml:space="preserve">    国有企业政策性补贴（项）</t>
  </si>
  <si>
    <t xml:space="preserve">  金融国有资本经营预算支出</t>
  </si>
  <si>
    <t xml:space="preserve">  其他金融国有资本经营预算支出</t>
  </si>
  <si>
    <t xml:space="preserve">  其他国有资本经营预算支出</t>
  </si>
  <si>
    <t xml:space="preserve">    其他国有资本经营预算支出（项）</t>
  </si>
  <si>
    <t>滇中新区国有资本经营支出</t>
  </si>
  <si>
    <t>国有资本经营预算转移支付</t>
  </si>
  <si>
    <t>调出资金</t>
  </si>
  <si>
    <t>结转下年</t>
  </si>
  <si>
    <t>3-3  2026年云南滇中新区本级国有资本经营收入预算情况表</t>
  </si>
  <si>
    <t>利润收入</t>
  </si>
  <si>
    <t xml:space="preserve">     卫生体育福利企业利润收入</t>
  </si>
  <si>
    <t>股利、股息收入</t>
  </si>
  <si>
    <t>产权转让收入</t>
  </si>
  <si>
    <t xml:space="preserve">    国有股权、股份转让收入</t>
  </si>
  <si>
    <t xml:space="preserve">    国有独资企业产权转让收入</t>
  </si>
  <si>
    <t xml:space="preserve">   其他国有资本经营预算企业产权转让收入</t>
  </si>
  <si>
    <t>清算收入</t>
  </si>
  <si>
    <t>其他国有资本经营预算收入</t>
  </si>
  <si>
    <t>本级国有资本经营收入</t>
  </si>
  <si>
    <t>3-4  2026年云南滇中新区本级国有资本经营支出预算情况表</t>
  </si>
  <si>
    <t>项   目</t>
  </si>
  <si>
    <t xml:space="preserve">   其他金融国有资本经营预算支出</t>
  </si>
  <si>
    <t>本级国有资本经营支出</t>
  </si>
  <si>
    <t>3-5  2026年云南省省本级国有资本经营预算转移支付表（分地区）</t>
  </si>
  <si>
    <t>地  区</t>
  </si>
  <si>
    <t>预算数</t>
  </si>
  <si>
    <t>滇中新区本级2026年预算无该资金</t>
  </si>
  <si>
    <t>合  计</t>
  </si>
  <si>
    <t>3-6  2026年云南省省本级国有资本经营预算转移支付表（分项目）</t>
  </si>
  <si>
    <t>项目名称</t>
  </si>
  <si>
    <t>滇中新区本级2026年预算无相关资金</t>
  </si>
  <si>
    <t>4-1  2026年云南滇中新区社会保险基金收入预算情况表</t>
  </si>
  <si>
    <t>项     目</t>
  </si>
  <si>
    <t>一、企业职工基本养老保险基金收入</t>
  </si>
  <si>
    <t>滇中新区本级2025年无社保基金预算收支资金</t>
  </si>
  <si>
    <t>滇中新区本级2026年无社保基金预算收支资金</t>
  </si>
  <si>
    <t xml:space="preserve">    其中：保险费收入</t>
  </si>
  <si>
    <t xml:space="preserve">          利息收入</t>
  </si>
  <si>
    <t xml:space="preserve">          财政补贴收入</t>
  </si>
  <si>
    <t>二、机关事业单位基本养老保险基金收入</t>
  </si>
  <si>
    <t>三、失业保险基金收入</t>
  </si>
  <si>
    <t>四、城镇职工基本医疗保险基金收入</t>
  </si>
  <si>
    <t>五、工伤保险基金收入</t>
  </si>
  <si>
    <t>六、城乡居民基本养老保险基金收入</t>
  </si>
  <si>
    <t>七、居民基本医疗保险基金收入</t>
  </si>
  <si>
    <t>收入小计</t>
  </si>
  <si>
    <t xml:space="preserve">  其中：保险费收入</t>
  </si>
  <si>
    <t xml:space="preserve">        利息收入</t>
  </si>
  <si>
    <t xml:space="preserve">        财政补贴收入</t>
  </si>
  <si>
    <t>上级补助收入</t>
  </si>
  <si>
    <t>下级上解收入</t>
  </si>
  <si>
    <t>收入合计</t>
  </si>
  <si>
    <t>4-2  2026年云南滇中新区社会保险基金支出预算情况表</t>
  </si>
  <si>
    <r>
      <rPr>
        <sz val="14"/>
        <rFont val="宋体"/>
        <charset val="134"/>
      </rPr>
      <t xml:space="preserve">    </t>
    </r>
    <r>
      <rPr>
        <sz val="14"/>
        <color indexed="8"/>
        <rFont val="宋体"/>
        <charset val="134"/>
      </rPr>
      <t>单位：万元</t>
    </r>
  </si>
  <si>
    <t>一、企业职工基本养老保险基金支出</t>
  </si>
  <si>
    <t xml:space="preserve">    其中：待遇支出</t>
  </si>
  <si>
    <t>二、机关事业单位基本养老保险基金支出</t>
  </si>
  <si>
    <t>三、失业保险基金支出</t>
  </si>
  <si>
    <t>四、城镇职工基本医疗保险基金支出</t>
  </si>
  <si>
    <t>五、工伤保险基金支出</t>
  </si>
  <si>
    <t>六、城乡居民基本养老保险基金支出</t>
  </si>
  <si>
    <t>七、居民基本医疗保险基金支出</t>
  </si>
  <si>
    <t>支出小计</t>
  </si>
  <si>
    <t xml:space="preserve">    其中：社会保险待遇支出</t>
  </si>
  <si>
    <t>补助下级支出</t>
  </si>
  <si>
    <t>上解上级支出</t>
  </si>
  <si>
    <t>支出合计</t>
  </si>
  <si>
    <t>4-3  2026年滇中新区本级社会保险基金收入预算情况表</t>
  </si>
  <si>
    <t>4-4  2026年云南滇中新区本级社会保险基金支出预算情况表</t>
  </si>
  <si>
    <t>没有数据，省级不经办</t>
  </si>
  <si>
    <t>5-1  XX省（州、市）2025年地方政府债务限额及余额预算情况表</t>
  </si>
  <si>
    <t>单位：亿元</t>
  </si>
  <si>
    <t>地   区</t>
  </si>
  <si>
    <t>2025年债务限额</t>
  </si>
  <si>
    <t>2025年债务余额预计执行数</t>
  </si>
  <si>
    <t>一般债务</t>
  </si>
  <si>
    <t>专项债务</t>
  </si>
  <si>
    <t>公  式</t>
  </si>
  <si>
    <t>A=B+C</t>
  </si>
  <si>
    <t>B</t>
  </si>
  <si>
    <t>C</t>
  </si>
  <si>
    <t>D=E+F</t>
  </si>
  <si>
    <t>E</t>
  </si>
  <si>
    <t>F</t>
  </si>
  <si>
    <t>XX省合计</t>
  </si>
  <si>
    <t xml:space="preserve">  一、XX省本级</t>
  </si>
  <si>
    <t xml:space="preserve"> 二、XX州（市）下级合计</t>
  </si>
  <si>
    <t>（一）滇中新区</t>
  </si>
  <si>
    <t>（二）下级地区2</t>
  </si>
  <si>
    <t>注：1.本表反映上一年度本地区、本级及分地区地方政府债务限额及余额预计执行数。</t>
  </si>
  <si>
    <t xml:space="preserve">    2.本表由县级以上地方各级财政部门在本级人民代表大会批准预算后二十日内公开。</t>
  </si>
  <si>
    <t>云南滇中新区2025年地方政府债务限额及余额预算情况表</t>
  </si>
  <si>
    <t>（以昆明市为例）</t>
  </si>
  <si>
    <t xml:space="preserve">  昆明市</t>
  </si>
  <si>
    <t xml:space="preserve">    昆明市本级</t>
  </si>
  <si>
    <t>云南滇中新区本级</t>
  </si>
  <si>
    <t>5-2 云南滇中新区本级2025年地方政府一般债务余额情况表</t>
  </si>
  <si>
    <t>项    目</t>
  </si>
  <si>
    <t>执行数</t>
  </si>
  <si>
    <t>一、2024年末地方政府一般债务余额实际数</t>
  </si>
  <si>
    <t>二、2025年末地方政府一般债务余额限额</t>
  </si>
  <si>
    <t>三、2025年地方政府一般债务发行额</t>
  </si>
  <si>
    <t xml:space="preserve">   中央转贷地方的国际金融组织和外国政府贷款</t>
  </si>
  <si>
    <t xml:space="preserve">   2025年地方政府一般债券发行额</t>
  </si>
  <si>
    <t>四、2025年地方政府一般债务还本额</t>
  </si>
  <si>
    <t>五、2025年末地方政府一般债务余额预计执行数</t>
  </si>
  <si>
    <t>六、2026年地方财政赤字</t>
  </si>
  <si>
    <t>七、2026年地方政府一般债务余额限额</t>
  </si>
  <si>
    <t>注：1.本表反映本地区上两年度一般债务余额，上一年度一般债务限额、发行额、还本支出及余额，本年度财政赤字及一般
      债务限额。  
    2.本表由县级以上地方各级财政部门在本级人民代表大会批准预算后二十日内公开。
    3.本表“四、2024年地方政府一般债务还本额”只包括地方政府一般债券还本和外贷还本，不包括按照财政部要求列支在
    “2310399地方政府其他一般债务还本支出”的置换存量隐性债务部分。</t>
  </si>
  <si>
    <t>5-3 云南滇中新区本级2025年地方政府一般债务余额情况表</t>
  </si>
  <si>
    <t xml:space="preserve">    中央转贷地方的国际金融组织和外国政府贷款</t>
  </si>
  <si>
    <t xml:space="preserve">    2025年地方政府一般债券发行额</t>
  </si>
  <si>
    <t>注：1.本表反映本地区上两年度一般债务余额，上一年度一般债务限额、发行额、还本支出及余额，本年度财政赤
      字及一般债务限额。  
    2.本表由县级以上地方各级财政部门在本级人民代表大会批准预算后二十日内公开。
    3.本表“四、2024年地方政府一般债务还本额”只包括地方政府一般债券还本和外贷还本，不包括按照财政部要求列支在
    “2310399地方政府其他一般债务还本支出”的置换存量隐性债务部分。</t>
  </si>
  <si>
    <t>5-4  云南滇中新区本级2025年地方政府专项债务余额情况表</t>
  </si>
  <si>
    <t>一、2024年末地方政府专项债务余额实际数</t>
  </si>
  <si>
    <t>二、2025年末地方政府专项债务余额限额</t>
  </si>
  <si>
    <t>三、2025年地方政府专项债务发行额</t>
  </si>
  <si>
    <t>四、2025年地方政府专项债务还本额</t>
  </si>
  <si>
    <t>五、2025年末地方政府专项债务余额预计执行数</t>
  </si>
  <si>
    <t>六、2026年地方政府专项债务新增限额</t>
  </si>
  <si>
    <t>七、2025年末地方政府专项债务余额限额</t>
  </si>
  <si>
    <t>注：1.本表反映本地区上两年度专项债务余额，上一年度专项债务限额、发行额、还本额及余额，本年度专项债务新
      增限额及限额。
    2.本表由县级以上地方各级财政部门在本级人民代表大会批准预算后二十日内公开。
    3.本表“四、2024年地方政府专项债务还本额”只包括地方政府专项债券还本额，不包括按照财政部要求列支在
     “2310499其他政府性基金债务还本支出”的置换存量隐性债务部分。</t>
  </si>
  <si>
    <t>5-5  云南滇中新区本级2025年地方政府专项债务余额情况表</t>
  </si>
  <si>
    <t>六、2025年地方政府专项债务新增限额</t>
  </si>
  <si>
    <t>七、2026年末地方政府专项债务余额限额</t>
  </si>
  <si>
    <t>注：1.本表反映本地区上两年度专项债务余额，上一年度专项债务限额、发行额、还本额及余额，本年度专项债务
      新增限额及限额。
    2.本表由县级以上地方各级财政部门在本级人民代表大会批准预算后二十日内公开。
    3.本表“四、2024年地方政府专项债务还本额”只包括地方政府专项债券还本额，不包括按照财政部要求列支在
     “2310499其他政府性基金债务还本支出”的置换存量隐性债务部分。</t>
  </si>
  <si>
    <t>5-6  云南滇中新区本级地方政府债券发行及还本
付息情况表</t>
  </si>
  <si>
    <t>公式</t>
  </si>
  <si>
    <t>本地区</t>
  </si>
  <si>
    <t>本级</t>
  </si>
  <si>
    <t>一、2025年发行预计执行数</t>
  </si>
  <si>
    <t>A=B+D</t>
  </si>
  <si>
    <t>（一）一般债券</t>
  </si>
  <si>
    <t xml:space="preserve">   其中：再融资债券</t>
  </si>
  <si>
    <t>（二）专项债券</t>
  </si>
  <si>
    <t>D</t>
  </si>
  <si>
    <t>二、2025年还本预计执行数</t>
  </si>
  <si>
    <t>F=G+H</t>
  </si>
  <si>
    <t>G</t>
  </si>
  <si>
    <t>H</t>
  </si>
  <si>
    <t>三、2025年付息预计执行数</t>
  </si>
  <si>
    <t>I=J+K</t>
  </si>
  <si>
    <t>J</t>
  </si>
  <si>
    <t>K</t>
  </si>
  <si>
    <t>四、2026年还本预算数</t>
  </si>
  <si>
    <t>L=M+O</t>
  </si>
  <si>
    <t>M</t>
  </si>
  <si>
    <t xml:space="preserve">   其中：再融资</t>
  </si>
  <si>
    <t xml:space="preserve">      财政预算安排 </t>
  </si>
  <si>
    <t>N</t>
  </si>
  <si>
    <t>O</t>
  </si>
  <si>
    <t xml:space="preserve">      财政预算安排</t>
  </si>
  <si>
    <t>P</t>
  </si>
  <si>
    <t>五、2026年付息预算数</t>
  </si>
  <si>
    <t>Q=R+S</t>
  </si>
  <si>
    <t>R</t>
  </si>
  <si>
    <t>S</t>
  </si>
  <si>
    <t>注：1.本表反映本地区上一年度地方政府债券（含再融资债券）发行及还本付息支出
      预计执行数、本年度地方政府债券还本付息支出预算数等。
    2.本表由县级以上地方各级财政部门在本级人民代表大会批准预算后二十日内公
      开。</t>
  </si>
  <si>
    <t>5-7  云南滇中新区本级2026年地方政府债务限额提前下达情况表</t>
  </si>
  <si>
    <t>下级</t>
  </si>
  <si>
    <t>一、2025年地方政府债务限额</t>
  </si>
  <si>
    <t>其中： 一般债务限额</t>
  </si>
  <si>
    <t xml:space="preserve">       专项债务限额</t>
  </si>
  <si>
    <t>二、提前下达的2026年新增地方政府债务限额</t>
  </si>
  <si>
    <t>注：本表反映本地区及本级年初预算中列示提前下达的新增地方政府债务限额情况，由县级以上地方各级财政部门在本级人民代表大会批准预算后二十日内公开。</t>
  </si>
  <si>
    <t>5-8  云南滇中新区2026年年初新增地方政府债券资金安排表</t>
  </si>
  <si>
    <t>序号</t>
  </si>
  <si>
    <t>项目类型</t>
  </si>
  <si>
    <t>项目主管部门</t>
  </si>
  <si>
    <t>债券性质</t>
  </si>
  <si>
    <t>债券规模</t>
  </si>
  <si>
    <t>2026年滇中新区本级无相关资金</t>
  </si>
  <si>
    <t>注：本表反映本级当年提前下达的新增地方政府债券资金使用安排，由县级以上地方各级财政部门在本级人民代表大会批准预算后二十日内公开。</t>
  </si>
  <si>
    <t>6-1   2026年省级重大政策和重点项目绩效目标表</t>
  </si>
  <si>
    <t>单位名称、项目名称</t>
  </si>
  <si>
    <t>项目年度绩效目标</t>
  </si>
  <si>
    <t>一级指标</t>
  </si>
  <si>
    <t>二级指标</t>
  </si>
  <si>
    <t>三级指标</t>
  </si>
  <si>
    <t>指标性质</t>
  </si>
  <si>
    <t>指标值</t>
  </si>
  <si>
    <t>度量单位</t>
  </si>
  <si>
    <t>指标属性</t>
  </si>
  <si>
    <t>指标内容</t>
  </si>
  <si>
    <t>云南滇中新区城市建设管理局</t>
  </si>
  <si>
    <t>车辆购置税收入地方资金</t>
  </si>
  <si>
    <t>开展国家综合货运枢纽补强链工作，建设枢纽扩能改造及集疏运体系项目，提升部分多式联运服务水平，引导建立一体化运营机制。</t>
  </si>
  <si>
    <t>产出指标</t>
  </si>
  <si>
    <t>数量指标</t>
  </si>
  <si>
    <t>支持城市实施国家综合货运枢纽补强链（个）</t>
  </si>
  <si>
    <t>个</t>
  </si>
  <si>
    <t>昆明长水机场完成1个支持城市实施国家综合货运枢纽补强链项目。</t>
  </si>
  <si>
    <t>投资计划完成率</t>
  </si>
  <si>
    <t>序时进度</t>
  </si>
  <si>
    <t>按照序时进度完成投资计划</t>
  </si>
  <si>
    <t>国际货物运输量年增长率</t>
  </si>
  <si>
    <r>
      <rPr>
        <sz val="9"/>
        <color rgb="FF000000"/>
        <rFont val="东文宋体"/>
        <charset val="134"/>
      </rPr>
      <t>≥2</t>
    </r>
    <r>
      <rPr>
        <sz val="9"/>
        <color rgb="FF000000"/>
        <rFont val="方正仿宋_GBK"/>
        <charset val="134"/>
      </rPr>
      <t>0%</t>
    </r>
  </si>
  <si>
    <t>建成后国际货物运输量年增长率不低于20%。</t>
  </si>
  <si>
    <t>效益指标</t>
  </si>
  <si>
    <t>经济效益指标</t>
  </si>
  <si>
    <r>
      <rPr>
        <sz val="9"/>
        <color rgb="FF000000"/>
        <rFont val="东文宋体"/>
        <charset val="134"/>
      </rPr>
      <t>≥1</t>
    </r>
    <r>
      <rPr>
        <sz val="9"/>
        <color rgb="FF000000"/>
        <rFont val="方正仿宋_GBK"/>
        <charset val="134"/>
      </rPr>
      <t>0%</t>
    </r>
  </si>
  <si>
    <t>枢纽经济载体总产值增长率不低于10%。</t>
  </si>
  <si>
    <t>社会效益指标</t>
  </si>
  <si>
    <t>在保通保畅、应急保障、安全稳定等方面发挥了重要作用。</t>
  </si>
  <si>
    <t>评估项目建成后作用。</t>
  </si>
  <si>
    <t>云南滇中新区城市运营管理服务中心</t>
  </si>
  <si>
    <t>普通省道及农村公路养护项目已纳入省级“以奖代补”
考核，紧盯年度目标任务，全面加强项目进度、工程质量、安全生产、资金筹措及支付等管理，
完成项目前期工作并启动建设，保证计划执行到位。</t>
  </si>
  <si>
    <t>养护公路里程（公里）</t>
  </si>
  <si>
    <t>资金筹措及支付等管理，完成项目前期工作并启动建设，保证计划执行到位。</t>
  </si>
  <si>
    <t>农村公路养护</t>
  </si>
  <si>
    <t>养护桥梁里程          （延米）</t>
  </si>
  <si>
    <t>安防处置隐患里程（公里）</t>
  </si>
  <si>
    <t>桥梁改造数量（座）</t>
  </si>
  <si>
    <t>质量指标</t>
  </si>
  <si>
    <t>农村公路技术状况水平</t>
  </si>
  <si>
    <t>稳定</t>
  </si>
  <si>
    <t>农村公路路面自动化检测比例</t>
  </si>
  <si>
    <t>农村公路一、二、三类桥梁占比达</t>
  </si>
  <si>
    <t>97%以上</t>
  </si>
  <si>
    <t>农村公路养护工程实施比例</t>
  </si>
  <si>
    <t>5%以上</t>
  </si>
  <si>
    <t>资金使用合规性</t>
  </si>
  <si>
    <t>完工项目验收合格率</t>
  </si>
  <si>
    <t>列养率</t>
  </si>
  <si>
    <t>对经济发展的促进作用</t>
  </si>
  <si>
    <t>明显</t>
  </si>
  <si>
    <t>基本公共服务水平</t>
  </si>
  <si>
    <t>提升</t>
  </si>
  <si>
    <t>公路安全水平</t>
  </si>
  <si>
    <t>满意度指标</t>
  </si>
  <si>
    <t>服务对象满意度指标</t>
  </si>
  <si>
    <t>改善通行服务水平群众满意度</t>
  </si>
  <si>
    <t>≥80%</t>
  </si>
  <si>
    <t>6-2  重点工作情况解释说明汇总表</t>
  </si>
  <si>
    <t>重点工作</t>
  </si>
  <si>
    <t>2026年工作重点及工作情况</t>
  </si>
  <si>
    <t>举借债务</t>
  </si>
  <si>
    <t>2025年度滇中新区本级（含空港经济区，下同）政府债务限额183.34亿元（一般债务61.49亿元，专债债务121.85亿元），较2024年限额增加10.12亿元。2025年滇中新区本级新增专项债券10亿元，申请再融资债券19.9亿元（一般债券14.16亿元、专项债券5.74亿元），自有财力偿还本金2.32亿元，年末政府债务余额180.56亿元（一般债务59.69亿元，专项债务120.87亿元）。</t>
  </si>
  <si>
    <t>预算绩效</t>
  </si>
  <si>
    <t>2026年针对预算项目入库进行了绩效评审，评审项目713个，涉及资金159.73亿元，2026年将继续推进绩效评价工作，重点推进事中绩效评审。</t>
  </si>
  <si>
    <t>因地制宜发展新质生产力</t>
  </si>
  <si>
    <t>围绕高质量发展安排经济稳增长提质专项资金2000万元；助力解决中小企业融资难、融资贵的问题，安排滇中惠企通贴息贷款资金1000万元；强化重点项目储备，安排前期费及规划专项经费1027万元；支持新区研发投入，助力产业创新安排未来交通创新研究院、山东大学云南研究院、赛迪中心等项目1750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</si>
</sst>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3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 ??/??"/>
    <numFmt numFmtId="178" formatCode="&quot;$&quot;\ #,##0.00_-;[Red]&quot;$&quot;\ #,##0.00\-"/>
    <numFmt numFmtId="179" formatCode="_-&quot;$&quot;\ * #,##0.00_-;_-&quot;$&quot;\ * #,##0.00\-;_-&quot;$&quot;\ * &quot;-&quot;??_-;_-@_-"/>
    <numFmt numFmtId="180" formatCode="_(&quot;$&quot;* #,##0_);_(&quot;$&quot;* \(#,##0\);_(&quot;$&quot;* &quot;-&quot;_);_(@_)"/>
    <numFmt numFmtId="181" formatCode="_(* #,##0.00_);_(* \(#,##0.00\);_(* &quot;-&quot;??_);_(@_)"/>
    <numFmt numFmtId="182" formatCode="_-&quot;$&quot;\ * #,##0_-;_-&quot;$&quot;\ * #,##0\-;_-&quot;$&quot;\ * &quot;-&quot;_-;_-@_-"/>
    <numFmt numFmtId="183" formatCode="\$#,##0;\(\$#,##0\)"/>
    <numFmt numFmtId="184" formatCode="\$#,##0.00;\(\$#,##0.00\)"/>
    <numFmt numFmtId="185" formatCode="_-* #,##0_-;\-* #,##0_-;_-* &quot;-&quot;_-;_-@_-"/>
    <numFmt numFmtId="186" formatCode="#,##0;\(#,##0\)"/>
    <numFmt numFmtId="187" formatCode="#,##0.0_);\(#,##0.0\)"/>
    <numFmt numFmtId="188" formatCode="_-* #,##0.00_-;\-* #,##0.00_-;_-* &quot;-&quot;??_-;_-@_-"/>
    <numFmt numFmtId="189" formatCode="&quot;$&quot;\ #,##0_-;[Red]&quot;$&quot;\ #,##0\-"/>
    <numFmt numFmtId="190" formatCode="_(&quot;$&quot;* #,##0.00_);_(&quot;$&quot;* \(#,##0.00\);_(&quot;$&quot;* &quot;-&quot;??_);_(@_)"/>
    <numFmt numFmtId="191" formatCode="&quot;$&quot;#,##0.00_);[Red]\(&quot;$&quot;#,##0.00\)"/>
    <numFmt numFmtId="192" formatCode="_(* #,##0_);_(* \(#,##0\);_(* &quot;-&quot;_);_(@_)"/>
    <numFmt numFmtId="193" formatCode="&quot;$&quot;#,##0_);[Red]\(&quot;$&quot;#,##0\)"/>
    <numFmt numFmtId="194" formatCode="#,##0.000000"/>
    <numFmt numFmtId="195" formatCode="0\.0,&quot;0&quot;"/>
    <numFmt numFmtId="196" formatCode="0.0"/>
    <numFmt numFmtId="197" formatCode="#,##0_ ;[Red]\-#,##0\ "/>
    <numFmt numFmtId="198" formatCode="#,##0_ "/>
    <numFmt numFmtId="199" formatCode="0.0%"/>
    <numFmt numFmtId="200" formatCode="_ * #,##0_ ;_ * \-#,##0_ ;_ * &quot;-&quot;??_ ;_ @_ "/>
    <numFmt numFmtId="201" formatCode="#,##0.00_);[Red]\(#,##0.00\)"/>
    <numFmt numFmtId="202" formatCode="0_ "/>
    <numFmt numFmtId="203" formatCode="0.00_ "/>
  </numFmts>
  <fonts count="138">
    <font>
      <sz val="11"/>
      <color indexed="8"/>
      <name val="宋体"/>
      <charset val="134"/>
    </font>
    <font>
      <sz val="11"/>
      <color theme="1"/>
      <name val="宋体"/>
      <charset val="134"/>
      <scheme val="minor"/>
    </font>
    <font>
      <sz val="20"/>
      <name val="方正小标宋简体"/>
      <charset val="134"/>
    </font>
    <font>
      <b/>
      <sz val="14"/>
      <name val="宋体"/>
      <charset val="134"/>
      <scheme val="minor"/>
    </font>
    <font>
      <b/>
      <sz val="14"/>
      <color theme="1"/>
      <name val="宋体"/>
      <charset val="134"/>
      <scheme val="minor"/>
    </font>
    <font>
      <sz val="12"/>
      <name val="宋体"/>
      <charset val="134"/>
      <scheme val="minor"/>
    </font>
    <font>
      <sz val="11"/>
      <name val="宋体"/>
      <charset val="134"/>
      <scheme val="minor"/>
    </font>
    <font>
      <sz val="10"/>
      <name val="宋体"/>
      <charset val="134"/>
    </font>
    <font>
      <b/>
      <sz val="10"/>
      <name val="宋体"/>
      <charset val="134"/>
    </font>
    <font>
      <sz val="12"/>
      <name val="宋体"/>
      <charset val="134"/>
    </font>
    <font>
      <sz val="20"/>
      <color indexed="8"/>
      <name val="方正小标宋简体"/>
      <charset val="134"/>
    </font>
    <font>
      <b/>
      <sz val="14"/>
      <color indexed="8"/>
      <name val="宋体"/>
      <charset val="134"/>
    </font>
    <font>
      <sz val="14"/>
      <color indexed="8"/>
      <name val="宋体"/>
      <charset val="134"/>
    </font>
    <font>
      <sz val="14"/>
      <color indexed="8"/>
      <name val="方正楷体_GBK"/>
      <charset val="134"/>
    </font>
    <font>
      <sz val="9"/>
      <color indexed="8"/>
      <name val="方正仿宋_GBK"/>
      <charset val="134"/>
    </font>
    <font>
      <sz val="12"/>
      <color indexed="8"/>
      <name val="方正仿宋_GBK"/>
      <charset val="134"/>
    </font>
    <font>
      <sz val="10"/>
      <color indexed="8"/>
      <name val="方正仿宋_GBK"/>
      <charset val="134"/>
    </font>
    <font>
      <sz val="9"/>
      <color rgb="FF000000"/>
      <name val="东文宋体"/>
      <charset val="134"/>
    </font>
    <font>
      <sz val="11"/>
      <color indexed="8"/>
      <name val="宋体"/>
      <charset val="134"/>
      <scheme val="minor"/>
    </font>
    <font>
      <sz val="14"/>
      <color indexed="8"/>
      <name val="宋体"/>
      <charset val="134"/>
      <scheme val="minor"/>
    </font>
    <font>
      <sz val="12"/>
      <color indexed="8"/>
      <name val="宋体"/>
      <charset val="134"/>
      <scheme val="minor"/>
    </font>
    <font>
      <b/>
      <sz val="20"/>
      <name val="SimSun"/>
      <charset val="134"/>
    </font>
    <font>
      <sz val="11"/>
      <name val="SimSun"/>
      <charset val="134"/>
    </font>
    <font>
      <b/>
      <sz val="14"/>
      <name val="SimSun"/>
      <charset val="134"/>
    </font>
    <font>
      <sz val="14"/>
      <name val="SimSun"/>
      <charset val="134"/>
    </font>
    <font>
      <sz val="12"/>
      <name val="SimSun"/>
      <charset val="134"/>
    </font>
    <font>
      <sz val="9"/>
      <name val="SimSun"/>
      <charset val="134"/>
    </font>
    <font>
      <sz val="14"/>
      <name val="宋体"/>
      <charset val="134"/>
    </font>
    <font>
      <sz val="12"/>
      <color indexed="8"/>
      <name val="宋体"/>
      <charset val="134"/>
    </font>
    <font>
      <b/>
      <sz val="14"/>
      <name val="宋体"/>
      <charset val="134"/>
    </font>
    <font>
      <sz val="14"/>
      <name val="MS Serif"/>
      <charset val="134"/>
    </font>
    <font>
      <sz val="14"/>
      <name val="Times New Roman"/>
      <charset val="134"/>
    </font>
    <font>
      <b/>
      <sz val="20"/>
      <name val="方正小标宋简体"/>
      <charset val="134"/>
    </font>
    <font>
      <sz val="14"/>
      <name val="宋体"/>
      <charset val="134"/>
      <scheme val="minor"/>
    </font>
    <font>
      <sz val="11"/>
      <name val="宋体"/>
      <charset val="134"/>
    </font>
    <font>
      <sz val="20"/>
      <color rgb="FF000000"/>
      <name val="方正小标宋简体"/>
      <charset val="134"/>
    </font>
    <font>
      <b/>
      <sz val="12"/>
      <name val="宋体"/>
      <charset val="134"/>
    </font>
    <font>
      <sz val="16"/>
      <name val="宋体"/>
      <charset val="134"/>
    </font>
    <font>
      <sz val="16"/>
      <color indexed="8"/>
      <name val="方正小标宋简体"/>
      <charset val="134"/>
    </font>
    <font>
      <sz val="16"/>
      <color indexed="8"/>
      <name val="宋体"/>
      <charset val="134"/>
    </font>
    <font>
      <b/>
      <sz val="16"/>
      <name val="宋体"/>
      <charset val="134"/>
    </font>
    <font>
      <sz val="14"/>
      <color rgb="FF000000"/>
      <name val="宋体"/>
      <charset val="134"/>
    </font>
    <font>
      <sz val="14"/>
      <color theme="1"/>
      <name val="宋体"/>
      <charset val="134"/>
    </font>
    <font>
      <sz val="20"/>
      <color indexed="8"/>
      <name val="华文中宋"/>
      <charset val="134"/>
    </font>
    <font>
      <b/>
      <sz val="11"/>
      <name val="宋体"/>
      <charset val="134"/>
    </font>
    <font>
      <sz val="14"/>
      <color theme="1"/>
      <name val="宋体"/>
      <charset val="134"/>
      <scheme val="minor"/>
    </font>
    <font>
      <sz val="20"/>
      <color indexed="8"/>
      <name val="宋体"/>
      <charset val="134"/>
    </font>
    <font>
      <sz val="18"/>
      <color indexed="8"/>
      <name val="方正小标宋简体"/>
      <charset val="134"/>
    </font>
    <font>
      <sz val="20"/>
      <color theme="1"/>
      <name val="方正小标宋简体"/>
      <charset val="134"/>
    </font>
    <font>
      <b/>
      <sz val="14"/>
      <name val="黑体"/>
      <charset val="134"/>
    </font>
    <font>
      <sz val="14"/>
      <color indexed="9"/>
      <name val="宋体"/>
      <charset val="134"/>
    </font>
    <font>
      <sz val="12"/>
      <name val="仿宋_GB2312"/>
      <charset val="134"/>
    </font>
    <font>
      <sz val="20"/>
      <color theme="1"/>
      <name val="方正小标宋_GBK"/>
      <charset val="134"/>
    </font>
    <font>
      <sz val="12"/>
      <color theme="1"/>
      <name val="宋体"/>
      <charset val="134"/>
      <scheme val="minor"/>
    </font>
    <font>
      <sz val="14"/>
      <name val="Arial"/>
      <charset val="134"/>
    </font>
    <font>
      <b/>
      <sz val="18"/>
      <color indexed="8"/>
      <name val="方正小标宋简体"/>
      <charset val="134"/>
    </font>
    <font>
      <b/>
      <sz val="14"/>
      <name val="Arial"/>
      <charset val="134"/>
    </font>
    <font>
      <b/>
      <sz val="14"/>
      <color theme="1"/>
      <name val="宋体"/>
      <charset val="134"/>
    </font>
    <font>
      <sz val="11"/>
      <color theme="1"/>
      <name val="微软雅黑"/>
      <charset val="134"/>
    </font>
    <font>
      <sz val="11"/>
      <name val="微软雅黑"/>
      <charset val="134"/>
    </font>
    <font>
      <b/>
      <sz val="11"/>
      <color theme="1"/>
      <name val="微软雅黑"/>
      <charset val="134"/>
    </font>
    <font>
      <sz val="12"/>
      <color rgb="FFFF0000"/>
      <name val="宋体"/>
      <charset val="134"/>
    </font>
    <font>
      <sz val="1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indexed="52"/>
      <name val="宋体"/>
      <charset val="134"/>
    </font>
    <font>
      <sz val="11"/>
      <color indexed="17"/>
      <name val="宋体"/>
      <charset val="134"/>
    </font>
    <font>
      <sz val="12"/>
      <color indexed="9"/>
      <name val="宋体"/>
      <charset val="134"/>
    </font>
    <font>
      <b/>
      <sz val="10"/>
      <name val="Arial"/>
      <charset val="134"/>
    </font>
    <font>
      <sz val="12"/>
      <color indexed="16"/>
      <name val="宋体"/>
      <charset val="134"/>
    </font>
    <font>
      <b/>
      <sz val="11"/>
      <color indexed="8"/>
      <name val="宋体"/>
      <charset val="134"/>
    </font>
    <font>
      <i/>
      <sz val="11"/>
      <color indexed="23"/>
      <name val="宋体"/>
      <charset val="134"/>
    </font>
    <font>
      <b/>
      <sz val="11"/>
      <color indexed="56"/>
      <name val="宋体"/>
      <charset val="134"/>
    </font>
    <font>
      <sz val="11"/>
      <color indexed="9"/>
      <name val="宋体"/>
      <charset val="134"/>
    </font>
    <font>
      <b/>
      <sz val="18"/>
      <color indexed="56"/>
      <name val="宋体"/>
      <charset val="134"/>
    </font>
    <font>
      <b/>
      <sz val="13"/>
      <color indexed="56"/>
      <name val="宋体"/>
      <charset val="134"/>
    </font>
    <font>
      <sz val="11"/>
      <color indexed="60"/>
      <name val="宋体"/>
      <charset val="134"/>
    </font>
    <font>
      <sz val="11"/>
      <color indexed="10"/>
      <name val="宋体"/>
      <charset val="134"/>
    </font>
    <font>
      <u/>
      <sz val="11"/>
      <color indexed="52"/>
      <name val="宋体"/>
      <charset val="134"/>
    </font>
    <font>
      <sz val="11"/>
      <color indexed="62"/>
      <name val="宋体"/>
      <charset val="134"/>
    </font>
    <font>
      <b/>
      <sz val="15"/>
      <color indexed="56"/>
      <name val="宋体"/>
      <charset val="134"/>
    </font>
    <font>
      <b/>
      <sz val="11"/>
      <color indexed="63"/>
      <name val="宋体"/>
      <charset val="134"/>
    </font>
    <font>
      <b/>
      <sz val="18"/>
      <color indexed="62"/>
      <name val="宋体"/>
      <charset val="134"/>
    </font>
    <font>
      <sz val="11"/>
      <color indexed="20"/>
      <name val="宋体"/>
      <charset val="134"/>
    </font>
    <font>
      <b/>
      <sz val="11"/>
      <color indexed="52"/>
      <name val="宋体"/>
      <charset val="134"/>
    </font>
    <font>
      <b/>
      <sz val="10"/>
      <color indexed="9"/>
      <name val="宋体"/>
      <charset val="134"/>
    </font>
    <font>
      <sz val="10"/>
      <name val="Geneva"/>
      <charset val="134"/>
    </font>
    <font>
      <b/>
      <sz val="14"/>
      <name val="楷体"/>
      <charset val="134"/>
    </font>
    <font>
      <sz val="10"/>
      <name val="仿宋_GB2312"/>
      <charset val="134"/>
    </font>
    <font>
      <b/>
      <sz val="15"/>
      <color indexed="54"/>
      <name val="宋体"/>
      <charset val="134"/>
    </font>
    <font>
      <b/>
      <sz val="13"/>
      <color indexed="54"/>
      <name val="宋体"/>
      <charset val="134"/>
    </font>
    <font>
      <sz val="12"/>
      <color indexed="17"/>
      <name val="宋体"/>
      <charset val="134"/>
    </font>
    <font>
      <sz val="12"/>
      <color indexed="20"/>
      <name val="宋体"/>
      <charset val="134"/>
    </font>
    <font>
      <b/>
      <sz val="10"/>
      <name val="MS Sans Serif"/>
      <charset val="134"/>
    </font>
    <font>
      <sz val="10"/>
      <name val="Helv"/>
      <charset val="134"/>
    </font>
    <font>
      <b/>
      <sz val="11"/>
      <color indexed="9"/>
      <name val="宋体"/>
      <charset val="134"/>
    </font>
    <font>
      <b/>
      <sz val="10"/>
      <name val="Tms Rmn"/>
      <charset val="134"/>
    </font>
    <font>
      <u/>
      <sz val="12"/>
      <color indexed="12"/>
      <name val="宋体"/>
      <charset val="134"/>
    </font>
    <font>
      <sz val="8"/>
      <name val="Arial"/>
      <charset val="134"/>
    </font>
    <font>
      <b/>
      <sz val="12"/>
      <color indexed="8"/>
      <name val="宋体"/>
      <charset val="134"/>
    </font>
    <font>
      <sz val="12"/>
      <name val="Times New Roman"/>
      <charset val="134"/>
    </font>
    <font>
      <sz val="10"/>
      <name val="楷体"/>
      <charset val="134"/>
    </font>
    <font>
      <sz val="8"/>
      <name val="Times New Roman"/>
      <charset val="134"/>
    </font>
    <font>
      <b/>
      <sz val="12"/>
      <name val="Arial"/>
      <charset val="134"/>
    </font>
    <font>
      <sz val="10"/>
      <color indexed="8"/>
      <name val="MS Sans Serif"/>
      <charset val="134"/>
    </font>
    <font>
      <b/>
      <sz val="8"/>
      <color indexed="9"/>
      <name val="宋体"/>
      <charset val="134"/>
    </font>
    <font>
      <sz val="7"/>
      <name val="Small Fonts"/>
      <charset val="134"/>
    </font>
    <font>
      <u/>
      <sz val="10"/>
      <color indexed="12"/>
      <name val="Times"/>
      <charset val="134"/>
    </font>
    <font>
      <u/>
      <sz val="12"/>
      <color indexed="36"/>
      <name val="宋体"/>
      <charset val="134"/>
    </font>
    <font>
      <b/>
      <sz val="18"/>
      <color indexed="54"/>
      <name val="宋体"/>
      <charset val="134"/>
    </font>
    <font>
      <b/>
      <sz val="11"/>
      <color indexed="54"/>
      <name val="宋体"/>
      <charset val="134"/>
    </font>
    <font>
      <sz val="10"/>
      <name val="Times New Roman"/>
      <charset val="134"/>
    </font>
    <font>
      <sz val="10"/>
      <name val="MS Sans Serif"/>
      <charset val="134"/>
    </font>
    <font>
      <sz val="12"/>
      <name val="Helv"/>
      <charset val="134"/>
    </font>
    <font>
      <b/>
      <sz val="9"/>
      <name val="Arial"/>
      <charset val="134"/>
    </font>
    <font>
      <sz val="9"/>
      <name val="微软雅黑"/>
      <charset val="134"/>
    </font>
    <font>
      <sz val="12"/>
      <name val="Courier"/>
      <charset val="134"/>
    </font>
    <font>
      <sz val="9"/>
      <name val="宋体"/>
      <charset val="134"/>
    </font>
    <font>
      <sz val="12"/>
      <color indexed="9"/>
      <name val="Helv"/>
      <charset val="134"/>
    </font>
    <font>
      <sz val="9"/>
      <color rgb="FF000000"/>
      <name val="方正仿宋_GBK"/>
      <charset val="134"/>
    </font>
  </fonts>
  <fills count="7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CDCDC"/>
        <bgColor indexed="64"/>
      </patternFill>
    </fill>
    <fill>
      <patternFill patternType="solid">
        <fgColor rgb="FFFCECCD"/>
        <bgColor indexed="64"/>
      </patternFill>
    </fill>
    <fill>
      <patternFill patternType="solid">
        <fgColor rgb="FFFFFFFF"/>
        <bgColor indexed="64"/>
      </patternFill>
    </fill>
    <fill>
      <patternFill patternType="solid">
        <fgColor rgb="FF00B050"/>
        <bgColor indexed="64"/>
      </patternFill>
    </fill>
    <fill>
      <patternFill patternType="solid">
        <fgColor rgb="FFD9D9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49"/>
        <bgColor indexed="64"/>
      </patternFill>
    </fill>
    <fill>
      <patternFill patternType="solid">
        <fgColor indexed="54"/>
        <bgColor indexed="64"/>
      </patternFill>
    </fill>
    <fill>
      <patternFill patternType="solid">
        <fgColor indexed="45"/>
        <bgColor indexed="64"/>
      </patternFill>
    </fill>
    <fill>
      <patternFill patternType="solid">
        <fgColor indexed="31"/>
        <bgColor indexed="64"/>
      </patternFill>
    </fill>
    <fill>
      <patternFill patternType="solid">
        <fgColor indexed="27"/>
        <bgColor indexed="64"/>
      </patternFill>
    </fill>
    <fill>
      <patternFill patternType="solid">
        <fgColor indexed="26"/>
        <bgColor indexed="64"/>
      </patternFill>
    </fill>
    <fill>
      <patternFill patternType="solid">
        <fgColor indexed="43"/>
        <bgColor indexed="64"/>
      </patternFill>
    </fill>
    <fill>
      <patternFill patternType="solid">
        <fgColor indexed="47"/>
        <bgColor indexed="64"/>
      </patternFill>
    </fill>
    <fill>
      <patternFill patternType="solid">
        <fgColor indexed="48"/>
        <bgColor indexed="64"/>
      </patternFill>
    </fill>
    <fill>
      <patternFill patternType="solid">
        <fgColor indexed="22"/>
        <bgColor indexed="64"/>
      </patternFill>
    </fill>
    <fill>
      <patternFill patternType="solid">
        <fgColor indexed="52"/>
        <bgColor indexed="64"/>
      </patternFill>
    </fill>
    <fill>
      <patternFill patternType="solid">
        <fgColor indexed="55"/>
        <bgColor indexed="64"/>
      </patternFill>
    </fill>
    <fill>
      <patternFill patternType="solid">
        <fgColor indexed="44"/>
        <bgColor indexed="64"/>
      </patternFill>
    </fill>
    <fill>
      <patternFill patternType="solid">
        <fgColor indexed="46"/>
        <bgColor indexed="64"/>
      </patternFill>
    </fill>
    <fill>
      <patternFill patternType="gray0625"/>
    </fill>
    <fill>
      <patternFill patternType="solid">
        <fgColor indexed="40"/>
        <bgColor indexed="64"/>
      </patternFill>
    </fill>
    <fill>
      <patternFill patternType="solid">
        <fgColor indexed="29"/>
        <bgColor indexed="64"/>
      </patternFill>
    </fill>
    <fill>
      <patternFill patternType="solid">
        <fgColor indexed="10"/>
        <bgColor indexed="64"/>
      </patternFill>
    </fill>
    <fill>
      <patternFill patternType="solid">
        <fgColor indexed="36"/>
        <bgColor indexed="64"/>
      </patternFill>
    </fill>
    <fill>
      <patternFill patternType="lightUp">
        <fgColor indexed="9"/>
        <bgColor indexed="55"/>
      </patternFill>
    </fill>
    <fill>
      <patternFill patternType="solid">
        <fgColor indexed="11"/>
        <bgColor indexed="64"/>
      </patternFill>
    </fill>
    <fill>
      <patternFill patternType="solid">
        <fgColor indexed="25"/>
        <bgColor indexed="64"/>
      </patternFill>
    </fill>
    <fill>
      <patternFill patternType="solid">
        <fgColor indexed="51"/>
        <bgColor indexed="64"/>
      </patternFill>
    </fill>
    <fill>
      <patternFill patternType="solid">
        <fgColor indexed="30"/>
        <bgColor indexed="64"/>
      </patternFill>
    </fill>
    <fill>
      <patternFill patternType="solid">
        <fgColor indexed="62"/>
        <bgColor indexed="64"/>
      </patternFill>
    </fill>
    <fill>
      <patternFill patternType="solid">
        <fgColor indexed="57"/>
        <bgColor indexed="64"/>
      </patternFill>
    </fill>
    <fill>
      <patternFill patternType="solid">
        <fgColor indexed="14"/>
        <bgColor indexed="64"/>
      </patternFill>
    </fill>
    <fill>
      <patternFill patternType="mediumGray">
        <fgColor indexed="22"/>
      </patternFill>
    </fill>
    <fill>
      <patternFill patternType="solid">
        <fgColor indexed="53"/>
        <bgColor indexed="64"/>
      </patternFill>
    </fill>
    <fill>
      <patternFill patternType="lightUp">
        <fgColor indexed="9"/>
        <bgColor indexed="29"/>
      </patternFill>
    </fill>
    <fill>
      <patternFill patternType="lightUp">
        <fgColor indexed="9"/>
        <bgColor indexed="22"/>
      </patternFill>
    </fill>
    <fill>
      <patternFill patternType="solid">
        <fgColor indexed="15"/>
        <bgColor indexed="64"/>
      </patternFill>
    </fill>
    <fill>
      <patternFill patternType="solid">
        <fgColor indexed="12"/>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indexed="8"/>
      </left>
      <right/>
      <top/>
      <bottom style="thin">
        <color indexed="8"/>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style="thin">
        <color auto="1"/>
      </right>
      <top/>
      <bottom style="thin">
        <color auto="1"/>
      </bottom>
      <diagonal/>
    </border>
    <border>
      <left/>
      <right/>
      <top/>
      <bottom style="double">
        <color indexed="52"/>
      </bottom>
      <diagonal/>
    </border>
    <border>
      <left/>
      <right/>
      <top style="thin">
        <color indexed="62"/>
      </top>
      <bottom style="double">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right/>
      <top style="medium">
        <color indexed="9"/>
      </top>
      <bottom style="medium">
        <color indexed="9"/>
      </bottom>
      <diagonal/>
    </border>
    <border>
      <left/>
      <right/>
      <top/>
      <bottom style="thick">
        <color indexed="11"/>
      </bottom>
      <diagonal/>
    </border>
    <border>
      <left/>
      <right/>
      <top/>
      <bottom style="thick">
        <color indexed="43"/>
      </bottom>
      <diagonal/>
    </border>
    <border>
      <left/>
      <right/>
      <top/>
      <bottom style="medium">
        <color auto="1"/>
      </bottom>
      <diagonal/>
    </border>
    <border>
      <left/>
      <right/>
      <top style="thin">
        <color indexed="11"/>
      </top>
      <bottom style="double">
        <color indexed="11"/>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style="medium">
        <color auto="1"/>
      </top>
      <bottom style="medium">
        <color auto="1"/>
      </bottom>
      <diagonal/>
    </border>
    <border>
      <left/>
      <right/>
      <top/>
      <bottom style="medium">
        <color indexed="43"/>
      </bottom>
      <diagonal/>
    </border>
  </borders>
  <cellStyleXfs count="232">
    <xf numFmtId="0" fontId="0" fillId="0" borderId="0">
      <alignment vertical="center"/>
    </xf>
    <xf numFmtId="43" fontId="0" fillId="0" borderId="0" applyFont="0" applyFill="0" applyBorder="0" applyAlignment="0" applyProtection="0">
      <alignment vertical="center"/>
    </xf>
    <xf numFmtId="44" fontId="1" fillId="0" borderId="0" applyFont="0" applyFill="0" applyBorder="0" applyAlignment="0" applyProtection="0">
      <alignment vertical="center"/>
    </xf>
    <xf numFmtId="9" fontId="9"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1" fillId="9" borderId="15" applyNumberFormat="0" applyFont="0" applyAlignment="0" applyProtection="0">
      <alignment vertical="center"/>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16" applyNumberFormat="0" applyFill="0" applyAlignment="0" applyProtection="0">
      <alignment vertical="center"/>
    </xf>
    <xf numFmtId="0" fontId="69" fillId="0" borderId="16" applyNumberFormat="0" applyFill="0" applyAlignment="0" applyProtection="0">
      <alignment vertical="center"/>
    </xf>
    <xf numFmtId="0" fontId="70" fillId="0" borderId="17" applyNumberFormat="0" applyFill="0" applyAlignment="0" applyProtection="0">
      <alignment vertical="center"/>
    </xf>
    <xf numFmtId="0" fontId="70" fillId="0" borderId="0" applyNumberFormat="0" applyFill="0" applyBorder="0" applyAlignment="0" applyProtection="0">
      <alignment vertical="center"/>
    </xf>
    <xf numFmtId="0" fontId="71" fillId="10" borderId="18" applyNumberFormat="0" applyAlignment="0" applyProtection="0">
      <alignment vertical="center"/>
    </xf>
    <xf numFmtId="0" fontId="72" fillId="11" borderId="19" applyNumberFormat="0" applyAlignment="0" applyProtection="0">
      <alignment vertical="center"/>
    </xf>
    <xf numFmtId="0" fontId="73" fillId="11" borderId="18" applyNumberFormat="0" applyAlignment="0" applyProtection="0">
      <alignment vertical="center"/>
    </xf>
    <xf numFmtId="0" fontId="74" fillId="12" borderId="20" applyNumberFormat="0" applyAlignment="0" applyProtection="0">
      <alignment vertical="center"/>
    </xf>
    <xf numFmtId="0" fontId="75" fillId="0" borderId="21" applyNumberFormat="0" applyFill="0" applyAlignment="0" applyProtection="0">
      <alignment vertical="center"/>
    </xf>
    <xf numFmtId="0" fontId="76" fillId="0" borderId="22" applyNumberFormat="0" applyFill="0" applyAlignment="0" applyProtection="0">
      <alignment vertical="center"/>
    </xf>
    <xf numFmtId="0" fontId="77" fillId="13" borderId="0" applyNumberFormat="0" applyBorder="0" applyAlignment="0" applyProtection="0">
      <alignment vertical="center"/>
    </xf>
    <xf numFmtId="0" fontId="78" fillId="14" borderId="0" applyNumberFormat="0" applyBorder="0" applyAlignment="0" applyProtection="0">
      <alignment vertical="center"/>
    </xf>
    <xf numFmtId="0" fontId="79" fillId="15" borderId="0" applyNumberFormat="0" applyBorder="0" applyAlignment="0" applyProtection="0">
      <alignment vertical="center"/>
    </xf>
    <xf numFmtId="0" fontId="80" fillId="16" borderId="0" applyNumberFormat="0" applyBorder="0" applyAlignment="0" applyProtection="0">
      <alignment vertical="center"/>
    </xf>
    <xf numFmtId="0" fontId="81" fillId="17" borderId="0" applyNumberFormat="0" applyBorder="0" applyAlignment="0" applyProtection="0">
      <alignment vertical="center"/>
    </xf>
    <xf numFmtId="0" fontId="81" fillId="18" borderId="0" applyNumberFormat="0" applyBorder="0" applyAlignment="0" applyProtection="0">
      <alignment vertical="center"/>
    </xf>
    <xf numFmtId="0" fontId="80" fillId="19" borderId="0" applyNumberFormat="0" applyBorder="0" applyAlignment="0" applyProtection="0">
      <alignment vertical="center"/>
    </xf>
    <xf numFmtId="0" fontId="80" fillId="20" borderId="0" applyNumberFormat="0" applyBorder="0" applyAlignment="0" applyProtection="0">
      <alignment vertical="center"/>
    </xf>
    <xf numFmtId="0" fontId="81" fillId="21" borderId="0" applyNumberFormat="0" applyBorder="0" applyAlignment="0" applyProtection="0">
      <alignment vertical="center"/>
    </xf>
    <xf numFmtId="0" fontId="81" fillId="22" borderId="0" applyNumberFormat="0" applyBorder="0" applyAlignment="0" applyProtection="0">
      <alignment vertical="center"/>
    </xf>
    <xf numFmtId="0" fontId="80" fillId="23" borderId="0" applyNumberFormat="0" applyBorder="0" applyAlignment="0" applyProtection="0">
      <alignment vertical="center"/>
    </xf>
    <xf numFmtId="0" fontId="80" fillId="24" borderId="0" applyNumberFormat="0" applyBorder="0" applyAlignment="0" applyProtection="0">
      <alignment vertical="center"/>
    </xf>
    <xf numFmtId="0" fontId="81" fillId="25" borderId="0" applyNumberFormat="0" applyBorder="0" applyAlignment="0" applyProtection="0">
      <alignment vertical="center"/>
    </xf>
    <xf numFmtId="0" fontId="81" fillId="26" borderId="0" applyNumberFormat="0" applyBorder="0" applyAlignment="0" applyProtection="0">
      <alignment vertical="center"/>
    </xf>
    <xf numFmtId="0" fontId="80" fillId="27" borderId="0" applyNumberFormat="0" applyBorder="0" applyAlignment="0" applyProtection="0">
      <alignment vertical="center"/>
    </xf>
    <xf numFmtId="0" fontId="80" fillId="28" borderId="0" applyNumberFormat="0" applyBorder="0" applyAlignment="0" applyProtection="0">
      <alignment vertical="center"/>
    </xf>
    <xf numFmtId="0" fontId="81" fillId="29" borderId="0" applyNumberFormat="0" applyBorder="0" applyAlignment="0" applyProtection="0">
      <alignment vertical="center"/>
    </xf>
    <xf numFmtId="0" fontId="81" fillId="30" borderId="0" applyNumberFormat="0" applyBorder="0" applyAlignment="0" applyProtection="0">
      <alignment vertical="center"/>
    </xf>
    <xf numFmtId="0" fontId="80" fillId="31" borderId="0" applyNumberFormat="0" applyBorder="0" applyAlignment="0" applyProtection="0">
      <alignment vertical="center"/>
    </xf>
    <xf numFmtId="0" fontId="80" fillId="32" borderId="0" applyNumberFormat="0" applyBorder="0" applyAlignment="0" applyProtection="0">
      <alignment vertical="center"/>
    </xf>
    <xf numFmtId="0" fontId="81" fillId="33" borderId="0" applyNumberFormat="0" applyBorder="0" applyAlignment="0" applyProtection="0">
      <alignment vertical="center"/>
    </xf>
    <xf numFmtId="0" fontId="81" fillId="34" borderId="0" applyNumberFormat="0" applyBorder="0" applyAlignment="0" applyProtection="0">
      <alignment vertical="center"/>
    </xf>
    <xf numFmtId="0" fontId="80" fillId="35" borderId="0" applyNumberFormat="0" applyBorder="0" applyAlignment="0" applyProtection="0">
      <alignment vertical="center"/>
    </xf>
    <xf numFmtId="0" fontId="80" fillId="36" borderId="0" applyNumberFormat="0" applyBorder="0" applyAlignment="0" applyProtection="0">
      <alignment vertical="center"/>
    </xf>
    <xf numFmtId="0" fontId="81" fillId="37" borderId="0" applyNumberFormat="0" applyBorder="0" applyAlignment="0" applyProtection="0">
      <alignment vertical="center"/>
    </xf>
    <xf numFmtId="0" fontId="81" fillId="38" borderId="0" applyNumberFormat="0" applyBorder="0" applyAlignment="0" applyProtection="0">
      <alignment vertical="center"/>
    </xf>
    <xf numFmtId="0" fontId="80" fillId="39" borderId="0" applyNumberFormat="0" applyBorder="0" applyAlignment="0" applyProtection="0">
      <alignment vertical="center"/>
    </xf>
    <xf numFmtId="1" fontId="82" fillId="0" borderId="23" applyFill="0" applyProtection="0">
      <alignment horizontal="center" vertical="center"/>
    </xf>
    <xf numFmtId="0" fontId="83" fillId="0" borderId="24" applyNumberFormat="0" applyFill="0" applyAlignment="0" applyProtection="0">
      <alignment vertical="center"/>
    </xf>
    <xf numFmtId="0" fontId="84" fillId="40" borderId="0" applyNumberFormat="0" applyBorder="0" applyAlignment="0" applyProtection="0">
      <alignment vertical="center"/>
    </xf>
    <xf numFmtId="49" fontId="9" fillId="0" borderId="0" applyFont="0" applyFill="0" applyBorder="0" applyAlignment="0" applyProtection="0">
      <alignment vertical="center"/>
    </xf>
    <xf numFmtId="0" fontId="85" fillId="41" borderId="0" applyNumberFormat="0" applyBorder="0" applyAlignment="0" applyProtection="0">
      <alignment vertical="center"/>
    </xf>
    <xf numFmtId="0" fontId="86" fillId="0" borderId="0" applyNumberFormat="0" applyFill="0" applyBorder="0" applyAlignment="0" applyProtection="0">
      <alignment vertical="center"/>
    </xf>
    <xf numFmtId="0" fontId="85" fillId="42" borderId="0" applyNumberFormat="0" applyBorder="0" applyAlignment="0" applyProtection="0">
      <alignment vertical="center"/>
    </xf>
    <xf numFmtId="0" fontId="87" fillId="43" borderId="0" applyNumberFormat="0" applyBorder="0" applyAlignment="0" applyProtection="0">
      <alignment vertical="center"/>
    </xf>
    <xf numFmtId="0" fontId="88" fillId="0" borderId="25" applyNumberFormat="0" applyFill="0" applyAlignment="0" applyProtection="0">
      <alignment vertical="center"/>
    </xf>
    <xf numFmtId="0" fontId="89" fillId="0" borderId="0" applyNumberFormat="0" applyFill="0" applyBorder="0" applyAlignment="0" applyProtection="0">
      <alignment vertical="center"/>
    </xf>
    <xf numFmtId="0" fontId="28" fillId="44" borderId="0" applyNumberFormat="0" applyBorder="0" applyAlignment="0" applyProtection="0">
      <alignment vertical="center"/>
    </xf>
    <xf numFmtId="0" fontId="84" fillId="45" borderId="0" applyNumberFormat="0" applyBorder="0" applyAlignment="0" applyProtection="0">
      <alignment vertical="center"/>
    </xf>
    <xf numFmtId="0" fontId="90" fillId="0" borderId="0" applyNumberFormat="0" applyFill="0" applyBorder="0" applyAlignment="0" applyProtection="0">
      <alignment vertical="center"/>
    </xf>
    <xf numFmtId="0" fontId="28" fillId="46" borderId="0" applyNumberFormat="0" applyBorder="0" applyAlignment="0" applyProtection="0">
      <alignment vertical="center"/>
    </xf>
    <xf numFmtId="0" fontId="91" fillId="47" borderId="0" applyNumberFormat="0" applyBorder="0" applyAlignment="0" applyProtection="0">
      <alignment vertical="center"/>
    </xf>
    <xf numFmtId="0" fontId="92" fillId="0" borderId="0" applyNumberFormat="0" applyFill="0" applyBorder="0" applyAlignment="0" applyProtection="0">
      <alignment vertical="center"/>
    </xf>
    <xf numFmtId="0" fontId="93" fillId="0" borderId="26" applyNumberFormat="0" applyFill="0" applyAlignment="0" applyProtection="0">
      <alignment vertical="center"/>
    </xf>
    <xf numFmtId="0" fontId="9" fillId="0" borderId="0">
      <alignment vertical="center"/>
    </xf>
    <xf numFmtId="0" fontId="94" fillId="47" borderId="0" applyNumberFormat="0" applyBorder="0" applyAlignment="0" applyProtection="0">
      <alignment vertical="center"/>
    </xf>
    <xf numFmtId="0" fontId="95" fillId="0" borderId="0" applyNumberFormat="0" applyFill="0" applyBorder="0" applyAlignment="0" applyProtection="0">
      <alignment vertical="center"/>
    </xf>
    <xf numFmtId="176" fontId="82" fillId="0" borderId="23" applyFill="0" applyProtection="0">
      <alignment horizontal="right" vertical="center"/>
    </xf>
    <xf numFmtId="0" fontId="9" fillId="0" borderId="0">
      <alignment vertical="center"/>
    </xf>
    <xf numFmtId="41" fontId="0" fillId="0" borderId="0" applyFont="0" applyFill="0" applyBorder="0" applyAlignment="0" applyProtection="0">
      <alignment vertical="center"/>
    </xf>
    <xf numFmtId="0" fontId="91" fillId="48" borderId="0" applyNumberFormat="0" applyBorder="0" applyAlignment="0" applyProtection="0">
      <alignment vertical="center"/>
    </xf>
    <xf numFmtId="0" fontId="96" fillId="0" borderId="0" applyNumberFormat="0" applyFill="0" applyBorder="0" applyAlignment="0" applyProtection="0">
      <alignment vertical="top"/>
      <protection locked="0"/>
    </xf>
    <xf numFmtId="0" fontId="91" fillId="49" borderId="0" applyNumberFormat="0" applyBorder="0" applyAlignment="0" applyProtection="0">
      <alignment vertical="center"/>
    </xf>
    <xf numFmtId="0" fontId="0" fillId="46" borderId="27" applyNumberFormat="0" applyFont="0" applyAlignment="0" applyProtection="0">
      <alignment vertical="center"/>
    </xf>
    <xf numFmtId="0" fontId="97" fillId="48" borderId="28" applyNumberFormat="0" applyAlignment="0" applyProtection="0">
      <alignment vertical="center"/>
    </xf>
    <xf numFmtId="0" fontId="98" fillId="0" borderId="29" applyNumberFormat="0" applyFill="0" applyAlignment="0" applyProtection="0">
      <alignment vertical="center"/>
    </xf>
    <xf numFmtId="0" fontId="99" fillId="50" borderId="30" applyNumberFormat="0" applyAlignment="0" applyProtection="0">
      <alignment vertical="center"/>
    </xf>
    <xf numFmtId="0" fontId="100" fillId="0" borderId="0" applyNumberFormat="0" applyFill="0" applyBorder="0" applyAlignment="0" applyProtection="0">
      <alignment vertical="center"/>
    </xf>
    <xf numFmtId="0" fontId="91" fillId="51" borderId="0" applyNumberFormat="0" applyBorder="0" applyAlignment="0" applyProtection="0">
      <alignment vertical="center"/>
    </xf>
    <xf numFmtId="0" fontId="28" fillId="45" borderId="0" applyNumberFormat="0" applyBorder="0" applyAlignment="0" applyProtection="0">
      <alignment vertical="center"/>
    </xf>
    <xf numFmtId="0" fontId="101" fillId="43" borderId="0" applyNumberFormat="0" applyBorder="0" applyAlignment="0" applyProtection="0">
      <alignment vertical="center"/>
    </xf>
    <xf numFmtId="0" fontId="102" fillId="50" borderId="28" applyNumberFormat="0" applyAlignment="0" applyProtection="0">
      <alignment vertical="center"/>
    </xf>
    <xf numFmtId="0" fontId="85" fillId="50" borderId="0" applyNumberFormat="0" applyBorder="0" applyAlignment="0" applyProtection="0">
      <alignment vertical="center"/>
    </xf>
    <xf numFmtId="0" fontId="103" fillId="48" borderId="31">
      <alignment horizontal="left" vertical="center"/>
      <protection locked="0" hidden="1"/>
    </xf>
    <xf numFmtId="0" fontId="104" fillId="0" borderId="0">
      <alignment vertical="center"/>
    </xf>
    <xf numFmtId="0" fontId="0" fillId="0" borderId="0">
      <alignment vertical="center"/>
    </xf>
    <xf numFmtId="0" fontId="105" fillId="0" borderId="4" applyNumberFormat="0" applyFill="0" applyProtection="0">
      <alignment horizontal="center" vertical="center"/>
    </xf>
    <xf numFmtId="0" fontId="28" fillId="48" borderId="0" applyNumberFormat="0" applyBorder="0" applyAlignment="0" applyProtection="0">
      <alignment vertical="center"/>
    </xf>
    <xf numFmtId="0" fontId="0" fillId="46" borderId="0" applyNumberFormat="0" applyBorder="0" applyAlignment="0" applyProtection="0">
      <alignment vertical="center"/>
    </xf>
    <xf numFmtId="0" fontId="28" fillId="50" borderId="0" applyNumberFormat="0" applyBorder="0" applyAlignment="0" applyProtection="0">
      <alignment vertical="center"/>
    </xf>
    <xf numFmtId="0" fontId="85" fillId="52" borderId="0" applyNumberFormat="0" applyBorder="0" applyAlignment="0" applyProtection="0">
      <alignment vertical="center"/>
    </xf>
    <xf numFmtId="0" fontId="91" fillId="42" borderId="0" applyNumberFormat="0" applyBorder="0" applyAlignment="0" applyProtection="0">
      <alignment vertical="center"/>
    </xf>
    <xf numFmtId="0" fontId="0" fillId="47" borderId="0" applyNumberFormat="0" applyBorder="0" applyAlignment="0" applyProtection="0">
      <alignment vertical="center"/>
    </xf>
    <xf numFmtId="0" fontId="106" fillId="0" borderId="1">
      <alignment horizontal="left" vertical="center"/>
    </xf>
    <xf numFmtId="0" fontId="107" fillId="0" borderId="32" applyNumberFormat="0" applyFill="0" applyAlignment="0" applyProtection="0">
      <alignment vertical="center"/>
    </xf>
    <xf numFmtId="0" fontId="108" fillId="0" borderId="33" applyNumberFormat="0" applyFill="0" applyAlignment="0" applyProtection="0">
      <alignment vertical="center"/>
    </xf>
    <xf numFmtId="0" fontId="9" fillId="0" borderId="0">
      <alignment vertical="center"/>
    </xf>
    <xf numFmtId="0" fontId="0" fillId="43" borderId="0" applyNumberFormat="0" applyBorder="0" applyAlignment="0" applyProtection="0">
      <alignment vertical="center"/>
    </xf>
    <xf numFmtId="0" fontId="109" fillId="40" borderId="0" applyNumberFormat="0" applyBorder="0" applyAlignment="0" applyProtection="0">
      <alignment vertical="center"/>
    </xf>
    <xf numFmtId="0" fontId="85" fillId="53" borderId="0" applyNumberFormat="0" applyBorder="0" applyAlignment="0" applyProtection="0">
      <alignment vertical="center"/>
    </xf>
    <xf numFmtId="0" fontId="110" fillId="54" borderId="0" applyNumberFormat="0" applyBorder="0" applyAlignment="0" applyProtection="0">
      <alignment vertical="center"/>
    </xf>
    <xf numFmtId="0" fontId="101" fillId="54" borderId="0" applyNumberFormat="0" applyBorder="0" applyAlignment="0" applyProtection="0">
      <alignment vertical="center"/>
    </xf>
    <xf numFmtId="0" fontId="85" fillId="48" borderId="0" applyNumberFormat="0" applyBorder="0" applyAlignment="0" applyProtection="0">
      <alignment vertical="center"/>
    </xf>
    <xf numFmtId="0" fontId="111" fillId="0" borderId="34">
      <alignment horizontal="center" vertical="center"/>
    </xf>
    <xf numFmtId="0" fontId="112" fillId="0" borderId="0">
      <alignment vertical="center"/>
      <protection locked="0"/>
    </xf>
    <xf numFmtId="0" fontId="88" fillId="0" borderId="35" applyNumberFormat="0" applyFill="0" applyAlignment="0" applyProtection="0">
      <alignment vertical="center"/>
    </xf>
    <xf numFmtId="0" fontId="113" fillId="52" borderId="36" applyNumberFormat="0" applyAlignment="0" applyProtection="0">
      <alignment vertical="center"/>
    </xf>
    <xf numFmtId="0" fontId="114" fillId="55" borderId="3">
      <alignment vertical="center"/>
      <protection locked="0"/>
    </xf>
    <xf numFmtId="0" fontId="82" fillId="0" borderId="4" applyNumberFormat="0" applyFill="0" applyProtection="0">
      <alignment horizontal="right" vertical="center"/>
    </xf>
    <xf numFmtId="0" fontId="9" fillId="0" borderId="0">
      <alignment vertical="center"/>
    </xf>
    <xf numFmtId="0" fontId="91" fillId="56" borderId="0" applyNumberFormat="0" applyBorder="0" applyAlignment="0" applyProtection="0">
      <alignment vertical="center"/>
    </xf>
    <xf numFmtId="0" fontId="91" fillId="43" borderId="0" applyNumberFormat="0" applyBorder="0" applyAlignment="0" applyProtection="0">
      <alignment vertical="center"/>
    </xf>
    <xf numFmtId="0" fontId="0" fillId="57" borderId="0" applyNumberFormat="0" applyBorder="0" applyAlignment="0" applyProtection="0">
      <alignment vertical="center"/>
    </xf>
    <xf numFmtId="0" fontId="115" fillId="0" borderId="0" applyNumberFormat="0" applyFill="0" applyBorder="0" applyAlignment="0" applyProtection="0">
      <alignment vertical="top"/>
      <protection locked="0"/>
    </xf>
    <xf numFmtId="0" fontId="91" fillId="58" borderId="0" applyNumberFormat="0" applyBorder="0" applyAlignment="0" applyProtection="0">
      <alignment vertical="center"/>
    </xf>
    <xf numFmtId="0" fontId="82" fillId="0" borderId="0" applyProtection="0">
      <alignment vertical="center"/>
    </xf>
    <xf numFmtId="0" fontId="116" fillId="46" borderId="1" applyNumberFormat="0" applyBorder="0" applyAlignment="0" applyProtection="0">
      <alignment vertical="center"/>
    </xf>
    <xf numFmtId="0" fontId="91" fillId="59" borderId="0" applyNumberFormat="0" applyBorder="0" applyAlignment="0" applyProtection="0">
      <alignment vertical="center"/>
    </xf>
    <xf numFmtId="0" fontId="0" fillId="45" borderId="0" applyNumberFormat="0" applyBorder="0" applyAlignment="0" applyProtection="0">
      <alignment vertical="center"/>
    </xf>
    <xf numFmtId="0" fontId="91" fillId="57" borderId="0" applyNumberFormat="0" applyBorder="0" applyAlignment="0" applyProtection="0">
      <alignment vertical="center"/>
    </xf>
    <xf numFmtId="0" fontId="85" fillId="51" borderId="0" applyNumberFormat="0" applyBorder="0" applyAlignment="0" applyProtection="0">
      <alignment vertical="center"/>
    </xf>
    <xf numFmtId="0" fontId="117" fillId="60" borderId="0" applyNumberFormat="0" applyBorder="0" applyAlignment="0" applyProtection="0">
      <alignment vertical="center"/>
    </xf>
    <xf numFmtId="0" fontId="9" fillId="0" borderId="0" applyProtection="0"/>
    <xf numFmtId="0" fontId="91" fillId="41" borderId="0" applyNumberFormat="0" applyBorder="0" applyAlignment="0" applyProtection="0">
      <alignment vertical="center"/>
    </xf>
    <xf numFmtId="0" fontId="110" fillId="43" borderId="0" applyNumberFormat="0" applyBorder="0" applyAlignment="0" applyProtection="0">
      <alignment vertical="center"/>
    </xf>
    <xf numFmtId="0" fontId="91" fillId="61" borderId="0" applyNumberFormat="0" applyBorder="0" applyAlignment="0" applyProtection="0">
      <alignment vertical="center"/>
    </xf>
    <xf numFmtId="0" fontId="85" fillId="62" borderId="0" applyNumberFormat="0" applyBorder="0" applyAlignment="0" applyProtection="0">
      <alignment vertical="center"/>
    </xf>
    <xf numFmtId="0" fontId="118" fillId="0" borderId="0">
      <alignment vertical="center"/>
    </xf>
    <xf numFmtId="0" fontId="112" fillId="0" borderId="0">
      <alignment vertical="center"/>
    </xf>
    <xf numFmtId="0" fontId="0" fillId="63" borderId="0" applyNumberFormat="0" applyBorder="0" applyAlignment="0" applyProtection="0">
      <alignment vertical="center"/>
    </xf>
    <xf numFmtId="4" fontId="0" fillId="0" borderId="0" applyFont="0" applyFill="0" applyBorder="0" applyAlignment="0" applyProtection="0">
      <alignment vertical="center"/>
    </xf>
    <xf numFmtId="0" fontId="91" fillId="64" borderId="0" applyNumberFormat="0" applyBorder="0" applyAlignment="0" applyProtection="0">
      <alignment vertical="center"/>
    </xf>
    <xf numFmtId="0" fontId="119" fillId="0" borderId="23" applyNumberFormat="0" applyFill="0" applyProtection="0">
      <alignment horizontal="center" vertical="center"/>
    </xf>
    <xf numFmtId="38" fontId="9" fillId="0" borderId="0" applyFont="0" applyFill="0" applyBorder="0" applyAlignment="0" applyProtection="0">
      <alignment vertical="center"/>
    </xf>
    <xf numFmtId="0" fontId="91" fillId="65" borderId="0" applyNumberFormat="0" applyBorder="0" applyAlignment="0" applyProtection="0">
      <alignment vertical="center"/>
    </xf>
    <xf numFmtId="177" fontId="9" fillId="0" borderId="0" applyFont="0" applyFill="0" applyProtection="0">
      <alignment vertical="center"/>
    </xf>
    <xf numFmtId="0" fontId="7" fillId="0" borderId="0">
      <alignment vertical="center"/>
    </xf>
    <xf numFmtId="0" fontId="0" fillId="44" borderId="0" applyNumberFormat="0" applyBorder="0" applyAlignment="0" applyProtection="0">
      <alignment vertical="center"/>
    </xf>
    <xf numFmtId="0" fontId="91" fillId="50" borderId="0" applyNumberFormat="0" applyBorder="0" applyAlignment="0" applyProtection="0">
      <alignment vertical="center"/>
    </xf>
    <xf numFmtId="0" fontId="28" fillId="40" borderId="0" applyNumberFormat="0" applyBorder="0" applyAlignment="0" applyProtection="0">
      <alignment vertical="center"/>
    </xf>
    <xf numFmtId="0" fontId="91" fillId="66" borderId="0" applyNumberFormat="0" applyBorder="0" applyAlignment="0" applyProtection="0">
      <alignment vertical="center"/>
    </xf>
    <xf numFmtId="0" fontId="109" fillId="45" borderId="0" applyNumberFormat="0" applyBorder="0" applyAlignment="0" applyProtection="0">
      <alignment vertical="center"/>
    </xf>
    <xf numFmtId="0" fontId="91" fillId="67" borderId="0" applyNumberFormat="0" applyBorder="0" applyAlignment="0" applyProtection="0">
      <alignment vertical="center"/>
    </xf>
    <xf numFmtId="178" fontId="9" fillId="0" borderId="0" applyFont="0" applyFill="0" applyBorder="0" applyAlignment="0" applyProtection="0">
      <alignment vertical="center"/>
    </xf>
    <xf numFmtId="14" fontId="120" fillId="0" borderId="0">
      <alignment horizontal="center" vertical="center" wrapText="1"/>
      <protection locked="0"/>
    </xf>
    <xf numFmtId="0" fontId="0" fillId="53" borderId="0" applyNumberFormat="0" applyBorder="0" applyAlignment="0" applyProtection="0">
      <alignment vertical="center"/>
    </xf>
    <xf numFmtId="0" fontId="9" fillId="0" borderId="0" applyFont="0" applyFill="0" applyBorder="0" applyAlignment="0" applyProtection="0">
      <alignment vertical="center"/>
    </xf>
    <xf numFmtId="0" fontId="121" fillId="0" borderId="12">
      <alignment horizontal="left" vertical="center"/>
    </xf>
    <xf numFmtId="0" fontId="90" fillId="0" borderId="37" applyNumberFormat="0" applyFill="0" applyAlignment="0" applyProtection="0">
      <alignment vertical="center"/>
    </xf>
    <xf numFmtId="0" fontId="119" fillId="0" borderId="23" applyNumberFormat="0" applyFill="0" applyProtection="0">
      <alignment horizontal="left" vertical="center"/>
    </xf>
    <xf numFmtId="179" fontId="9" fillId="0" borderId="0" applyFont="0" applyFill="0" applyBorder="0" applyAlignment="0" applyProtection="0">
      <alignment vertical="center"/>
    </xf>
    <xf numFmtId="0" fontId="9" fillId="68" borderId="0" applyNumberFormat="0" applyFont="0" applyBorder="0" applyAlignment="0" applyProtection="0">
      <alignment vertical="center"/>
    </xf>
    <xf numFmtId="0" fontId="122" fillId="0" borderId="0">
      <alignment vertical="center"/>
    </xf>
    <xf numFmtId="40" fontId="123" fillId="63" borderId="31">
      <alignment horizontal="centerContinuous" vertical="center"/>
    </xf>
    <xf numFmtId="180" fontId="9" fillId="0" borderId="0" applyFont="0" applyFill="0" applyBorder="0" applyAlignment="0" applyProtection="0">
      <alignment vertical="center"/>
    </xf>
    <xf numFmtId="3" fontId="9" fillId="0" borderId="0" applyFont="0" applyFill="0" applyBorder="0" applyAlignment="0" applyProtection="0">
      <alignment vertical="center"/>
    </xf>
    <xf numFmtId="37" fontId="124" fillId="0" borderId="0">
      <alignment vertical="center"/>
    </xf>
    <xf numFmtId="4" fontId="9" fillId="0" borderId="0" applyFont="0" applyFill="0" applyBorder="0" applyAlignment="0" applyProtection="0">
      <alignment vertical="center"/>
    </xf>
    <xf numFmtId="181" fontId="0" fillId="0" borderId="0" applyFont="0" applyFill="0" applyBorder="0" applyAlignment="0" applyProtection="0">
      <alignment vertical="center"/>
    </xf>
    <xf numFmtId="0" fontId="116" fillId="50" borderId="0" applyNumberFormat="0" applyBorder="0" applyAlignment="0" applyProtection="0">
      <alignment vertical="center"/>
    </xf>
    <xf numFmtId="0" fontId="9" fillId="0" borderId="0">
      <alignment vertical="center"/>
    </xf>
    <xf numFmtId="0" fontId="9" fillId="0" borderId="0">
      <alignment vertical="center"/>
    </xf>
    <xf numFmtId="0" fontId="0" fillId="48" borderId="0" applyNumberFormat="0" applyBorder="0" applyAlignment="0" applyProtection="0">
      <alignment vertical="center"/>
    </xf>
    <xf numFmtId="0" fontId="9" fillId="0" borderId="0"/>
    <xf numFmtId="0" fontId="91" fillId="63" borderId="0" applyNumberFormat="0" applyBorder="0" applyAlignment="0" applyProtection="0">
      <alignment vertical="center"/>
    </xf>
    <xf numFmtId="0" fontId="82" fillId="0" borderId="4" applyNumberFormat="0" applyFill="0" applyProtection="0">
      <alignment horizontal="left" vertical="center"/>
    </xf>
    <xf numFmtId="0" fontId="91" fillId="69" borderId="0" applyNumberFormat="0" applyBorder="0" applyAlignment="0" applyProtection="0">
      <alignment vertical="center"/>
    </xf>
    <xf numFmtId="0" fontId="9" fillId="0" borderId="0">
      <alignment vertical="center"/>
    </xf>
    <xf numFmtId="0" fontId="0" fillId="40" borderId="0" applyNumberFormat="0" applyBorder="0" applyAlignment="0" applyProtection="0">
      <alignment vertical="center"/>
    </xf>
    <xf numFmtId="0" fontId="0" fillId="2" borderId="0" applyNumberFormat="0" applyBorder="0" applyAlignment="0" applyProtection="0">
      <alignment vertical="center"/>
    </xf>
    <xf numFmtId="9" fontId="9" fillId="0" borderId="0" applyFont="0" applyFill="0" applyBorder="0" applyAlignment="0" applyProtection="0">
      <alignment vertical="center"/>
    </xf>
    <xf numFmtId="0" fontId="125" fillId="0" borderId="0" applyNumberFormat="0" applyFill="0" applyBorder="0" applyAlignment="0" applyProtection="0">
      <alignment vertical="top"/>
      <protection locked="0"/>
    </xf>
    <xf numFmtId="0" fontId="9" fillId="0" borderId="0">
      <alignment vertical="center"/>
    </xf>
    <xf numFmtId="0" fontId="0" fillId="54" borderId="0" applyNumberFormat="0" applyBorder="0" applyAlignment="0" applyProtection="0">
      <alignment vertical="center"/>
    </xf>
    <xf numFmtId="0" fontId="121" fillId="0" borderId="38" applyNumberFormat="0" applyAlignment="0" applyProtection="0">
      <alignment horizontal="left" vertical="center"/>
    </xf>
    <xf numFmtId="0" fontId="9" fillId="0" borderId="0">
      <alignment vertical="center"/>
    </xf>
    <xf numFmtId="0" fontId="9" fillId="0" borderId="0" applyNumberFormat="0" applyFont="0" applyFill="0" applyBorder="0" applyAlignment="0" applyProtection="0">
      <alignment horizontal="left" vertical="center"/>
    </xf>
    <xf numFmtId="0" fontId="0" fillId="0" borderId="0">
      <alignment vertical="center"/>
    </xf>
    <xf numFmtId="0" fontId="126" fillId="0" borderId="0" applyNumberFormat="0" applyFill="0" applyBorder="0" applyAlignment="0" applyProtection="0">
      <alignment vertical="top"/>
      <protection locked="0"/>
    </xf>
    <xf numFmtId="0" fontId="9" fillId="0" borderId="0">
      <alignment vertical="center"/>
    </xf>
    <xf numFmtId="0" fontId="127" fillId="0" borderId="0" applyNumberFormat="0" applyFill="0" applyBorder="0" applyAlignment="0" applyProtection="0">
      <alignment vertical="center"/>
    </xf>
    <xf numFmtId="0" fontId="0" fillId="50" borderId="0" applyNumberFormat="0" applyBorder="0" applyAlignment="0" applyProtection="0">
      <alignment vertical="center"/>
    </xf>
    <xf numFmtId="0" fontId="128" fillId="0" borderId="0" applyNumberFormat="0" applyFill="0" applyBorder="0" applyAlignment="0" applyProtection="0">
      <alignment vertical="center"/>
    </xf>
    <xf numFmtId="182" fontId="9" fillId="0" borderId="0" applyFont="0" applyFill="0" applyBorder="0" applyAlignment="0" applyProtection="0">
      <alignment vertical="center"/>
    </xf>
    <xf numFmtId="183" fontId="129" fillId="0" borderId="0">
      <alignment vertical="center"/>
    </xf>
    <xf numFmtId="0" fontId="128" fillId="0" borderId="39" applyNumberFormat="0" applyFill="0" applyAlignment="0" applyProtection="0">
      <alignment vertical="center"/>
    </xf>
    <xf numFmtId="0" fontId="9" fillId="0" borderId="0">
      <alignment vertical="center"/>
    </xf>
    <xf numFmtId="0" fontId="0" fillId="0" borderId="0">
      <alignment vertical="center"/>
    </xf>
    <xf numFmtId="0" fontId="9" fillId="0" borderId="0" applyNumberFormat="0" applyFill="0" applyBorder="0" applyAlignment="0" applyProtection="0">
      <alignment vertical="center"/>
    </xf>
    <xf numFmtId="0" fontId="0" fillId="0" borderId="0">
      <alignment vertical="center"/>
    </xf>
    <xf numFmtId="0" fontId="117" fillId="70" borderId="0" applyNumberFormat="0" applyBorder="0" applyAlignment="0" applyProtection="0">
      <alignment vertical="center"/>
    </xf>
    <xf numFmtId="184" fontId="129" fillId="0" borderId="0">
      <alignment vertical="center"/>
    </xf>
    <xf numFmtId="0" fontId="117" fillId="71" borderId="0" applyNumberFormat="0" applyBorder="0" applyAlignment="0" applyProtection="0">
      <alignment vertical="center"/>
    </xf>
    <xf numFmtId="185" fontId="9" fillId="0" borderId="0" applyFont="0" applyFill="0" applyBorder="0" applyAlignment="0" applyProtection="0">
      <alignment vertical="center"/>
    </xf>
    <xf numFmtId="10" fontId="9" fillId="0" borderId="0" applyFont="0" applyFill="0" applyBorder="0" applyAlignment="0" applyProtection="0">
      <alignment vertical="center"/>
    </xf>
    <xf numFmtId="0" fontId="9" fillId="0" borderId="0">
      <alignment vertical="center"/>
    </xf>
    <xf numFmtId="0" fontId="130" fillId="0" borderId="0">
      <alignment vertical="center"/>
    </xf>
    <xf numFmtId="0" fontId="9" fillId="0" borderId="0">
      <alignment vertical="center"/>
    </xf>
    <xf numFmtId="0" fontId="9" fillId="0" borderId="0">
      <alignment vertical="center"/>
    </xf>
    <xf numFmtId="186" fontId="129" fillId="0" borderId="0">
      <alignment vertical="center"/>
    </xf>
    <xf numFmtId="187" fontId="131" fillId="72" borderId="0">
      <alignment vertical="center"/>
    </xf>
    <xf numFmtId="0" fontId="0" fillId="61" borderId="0" applyNumberFormat="0" applyBorder="0" applyAlignment="0" applyProtection="0">
      <alignment vertical="center"/>
    </xf>
    <xf numFmtId="0" fontId="7" fillId="0" borderId="0" applyAlignment="0"/>
    <xf numFmtId="188" fontId="9" fillId="0" borderId="0" applyFont="0" applyFill="0" applyBorder="0" applyAlignment="0" applyProtection="0">
      <alignment vertical="center"/>
    </xf>
    <xf numFmtId="0" fontId="0" fillId="0" borderId="0">
      <alignment vertical="center"/>
    </xf>
    <xf numFmtId="0" fontId="132" fillId="0" borderId="0" applyNumberFormat="0" applyFill="0" applyBorder="0" applyAlignment="0" applyProtection="0">
      <alignment vertical="center"/>
    </xf>
    <xf numFmtId="15" fontId="130" fillId="0" borderId="0">
      <alignment vertical="center"/>
    </xf>
    <xf numFmtId="40" fontId="9" fillId="0" borderId="0" applyFont="0" applyFill="0" applyBorder="0" applyAlignment="0" applyProtection="0">
      <alignment vertical="center"/>
    </xf>
    <xf numFmtId="0" fontId="133" fillId="0" borderId="0">
      <alignment vertical="top"/>
      <protection locked="0"/>
    </xf>
    <xf numFmtId="0" fontId="9" fillId="0" borderId="0">
      <alignment vertical="center"/>
    </xf>
    <xf numFmtId="0" fontId="134" fillId="0" borderId="0">
      <alignment vertical="center"/>
    </xf>
    <xf numFmtId="0" fontId="9" fillId="0" borderId="0">
      <alignment vertical="center"/>
    </xf>
    <xf numFmtId="189" fontId="82" fillId="0" borderId="0">
      <alignment vertical="center"/>
    </xf>
    <xf numFmtId="0" fontId="135" fillId="0" borderId="0">
      <alignment vertical="center"/>
    </xf>
    <xf numFmtId="0" fontId="129" fillId="0" borderId="0">
      <alignment vertical="center"/>
    </xf>
    <xf numFmtId="0" fontId="9" fillId="0" borderId="0">
      <alignment vertical="center"/>
    </xf>
    <xf numFmtId="0" fontId="9" fillId="0" borderId="0">
      <alignment vertical="center"/>
    </xf>
    <xf numFmtId="15" fontId="9" fillId="0" borderId="0" applyFont="0" applyFill="0" applyBorder="0" applyAlignment="0" applyProtection="0">
      <alignment vertical="center"/>
    </xf>
    <xf numFmtId="190" fontId="9" fillId="0" borderId="0" applyFont="0" applyFill="0" applyBorder="0" applyAlignment="0" applyProtection="0">
      <alignment vertical="center"/>
    </xf>
    <xf numFmtId="0" fontId="82" fillId="0" borderId="0">
      <alignment vertical="center"/>
    </xf>
    <xf numFmtId="191" fontId="9" fillId="0" borderId="0" applyFont="0" applyFill="0" applyBorder="0" applyAlignment="0" applyProtection="0">
      <alignment vertical="center"/>
    </xf>
    <xf numFmtId="0" fontId="9" fillId="0" borderId="0">
      <alignment vertical="center"/>
    </xf>
    <xf numFmtId="0" fontId="0" fillId="0" borderId="0">
      <alignment vertical="center"/>
    </xf>
    <xf numFmtId="192" fontId="0" fillId="0" borderId="0" applyFont="0" applyFill="0" applyBorder="0" applyAlignment="0" applyProtection="0">
      <alignment vertical="center"/>
    </xf>
    <xf numFmtId="0" fontId="120" fillId="0" borderId="0">
      <alignment horizontal="center" vertical="center" wrapText="1"/>
      <protection locked="0"/>
    </xf>
    <xf numFmtId="187" fontId="136" fillId="73" borderId="0">
      <alignment vertical="center"/>
    </xf>
    <xf numFmtId="193" fontId="9" fillId="0" borderId="0" applyFont="0" applyFill="0" applyBorder="0" applyAlignment="0" applyProtection="0">
      <alignment vertical="center"/>
    </xf>
    <xf numFmtId="0" fontId="111" fillId="0" borderId="0" applyNumberFormat="0" applyFill="0" applyBorder="0" applyAlignment="0" applyProtection="0">
      <alignment vertical="center"/>
    </xf>
    <xf numFmtId="0" fontId="9" fillId="0" borderId="0">
      <alignment vertical="center"/>
    </xf>
    <xf numFmtId="0" fontId="9" fillId="0" borderId="0">
      <alignment vertical="center"/>
    </xf>
  </cellStyleXfs>
  <cellXfs count="511">
    <xf numFmtId="0" fontId="0" fillId="0" borderId="0" xfId="0" applyAlignment="1"/>
    <xf numFmtId="0" fontId="1" fillId="0" borderId="0" xfId="0" applyFont="1" applyFill="1" applyBorder="1" applyAlignment="1">
      <alignment vertical="center"/>
    </xf>
    <xf numFmtId="0" fontId="2" fillId="0" borderId="0" xfId="218" applyFont="1" applyFill="1" applyBorder="1" applyAlignment="1">
      <alignment horizontal="center" vertical="center"/>
    </xf>
    <xf numFmtId="0" fontId="3" fillId="0" borderId="1" xfId="218"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218" applyFont="1" applyFill="1" applyBorder="1" applyAlignment="1">
      <alignment horizontal="center" vertical="center"/>
    </xf>
    <xf numFmtId="0" fontId="6" fillId="0" borderId="1" xfId="0" applyFont="1" applyFill="1" applyBorder="1" applyAlignment="1">
      <alignment vertical="center" wrapText="1"/>
    </xf>
    <xf numFmtId="0" fontId="1" fillId="0" borderId="1" xfId="0" applyFont="1" applyFill="1" applyBorder="1" applyAlignment="1">
      <alignment vertical="center" wrapText="1"/>
    </xf>
    <xf numFmtId="0" fontId="5" fillId="0" borderId="1" xfId="218" applyFont="1" applyFill="1" applyBorder="1" applyAlignment="1">
      <alignment horizontal="center" vertical="center" wrapText="1"/>
    </xf>
    <xf numFmtId="0" fontId="1" fillId="0" borderId="1" xfId="0" applyFont="1" applyFill="1" applyBorder="1" applyAlignment="1">
      <alignment vertical="center"/>
    </xf>
    <xf numFmtId="0" fontId="7" fillId="0" borderId="0" xfId="200" applyFont="1" applyFill="1" applyBorder="1" applyAlignment="1">
      <alignment vertical="center"/>
    </xf>
    <xf numFmtId="0" fontId="8" fillId="0" borderId="0" xfId="200" applyFont="1" applyFill="1" applyBorder="1" applyAlignment="1">
      <alignment vertical="center"/>
    </xf>
    <xf numFmtId="0" fontId="9" fillId="0" borderId="0" xfId="0" applyFont="1" applyFill="1" applyBorder="1" applyAlignment="1">
      <alignment vertical="center"/>
    </xf>
    <xf numFmtId="0" fontId="10" fillId="0" borderId="0" xfId="200" applyNumberFormat="1" applyFont="1" applyFill="1" applyBorder="1" applyAlignment="1" applyProtection="1">
      <alignment horizontal="center" vertical="center"/>
    </xf>
    <xf numFmtId="0" fontId="0" fillId="0" borderId="0" xfId="200" applyNumberFormat="1" applyFont="1" applyFill="1" applyBorder="1" applyAlignment="1" applyProtection="1">
      <alignment horizontal="left" vertical="center"/>
    </xf>
    <xf numFmtId="0" fontId="11" fillId="0" borderId="1" xfId="98" applyFont="1" applyFill="1" applyBorder="1" applyAlignment="1">
      <alignment horizontal="center" vertical="center" wrapText="1"/>
    </xf>
    <xf numFmtId="0" fontId="12" fillId="0" borderId="1" xfId="98" applyFont="1" applyFill="1" applyBorder="1" applyAlignment="1">
      <alignment horizontal="center" vertical="center" wrapText="1"/>
    </xf>
    <xf numFmtId="0" fontId="13" fillId="0" borderId="1" xfId="98" applyFont="1" applyFill="1" applyBorder="1" applyAlignment="1">
      <alignment horizontal="center" vertical="center" wrapText="1"/>
    </xf>
    <xf numFmtId="0" fontId="12" fillId="0" borderId="1" xfId="98" applyFont="1" applyFill="1" applyBorder="1" applyAlignment="1">
      <alignment vertical="center" wrapText="1"/>
    </xf>
    <xf numFmtId="0" fontId="14" fillId="0" borderId="1" xfId="98" applyFont="1" applyFill="1" applyBorder="1" applyAlignment="1">
      <alignment vertical="center" wrapText="1"/>
    </xf>
    <xf numFmtId="0" fontId="15" fillId="0" borderId="2" xfId="98" applyFont="1" applyFill="1" applyBorder="1" applyAlignment="1">
      <alignment horizontal="center" vertical="center" wrapText="1"/>
    </xf>
    <xf numFmtId="0" fontId="16" fillId="0" borderId="2" xfId="98" applyFont="1" applyFill="1" applyBorder="1" applyAlignment="1">
      <alignment horizontal="center" vertical="center" wrapText="1"/>
    </xf>
    <xf numFmtId="0" fontId="14" fillId="0" borderId="2" xfId="98" applyFont="1" applyFill="1" applyBorder="1" applyAlignment="1">
      <alignment horizontal="center" vertical="center" wrapText="1"/>
    </xf>
    <xf numFmtId="0" fontId="14" fillId="0" borderId="1" xfId="98" applyFont="1" applyFill="1" applyBorder="1" applyAlignment="1">
      <alignment horizontal="center" vertical="center" wrapText="1"/>
    </xf>
    <xf numFmtId="0" fontId="15" fillId="0" borderId="3" xfId="98" applyFont="1" applyFill="1" applyBorder="1" applyAlignment="1">
      <alignment horizontal="center" vertical="center" wrapText="1"/>
    </xf>
    <xf numFmtId="0" fontId="16" fillId="0" borderId="3" xfId="98" applyFont="1" applyFill="1" applyBorder="1" applyAlignment="1">
      <alignment horizontal="center" vertical="center" wrapText="1"/>
    </xf>
    <xf numFmtId="0" fontId="14" fillId="0" borderId="3" xfId="98" applyFont="1" applyFill="1" applyBorder="1" applyAlignment="1">
      <alignment horizontal="center" vertical="center" wrapText="1"/>
    </xf>
    <xf numFmtId="0" fontId="14" fillId="0" borderId="4" xfId="98" applyFont="1" applyFill="1" applyBorder="1" applyAlignment="1">
      <alignment horizontal="center" vertical="center" wrapText="1"/>
    </xf>
    <xf numFmtId="9" fontId="17" fillId="0" borderId="1" xfId="98" applyNumberFormat="1" applyFont="1" applyFill="1" applyBorder="1" applyAlignment="1">
      <alignment horizontal="center" vertical="center" wrapText="1"/>
    </xf>
    <xf numFmtId="0" fontId="15" fillId="0" borderId="4" xfId="98" applyFont="1" applyFill="1" applyBorder="1" applyAlignment="1">
      <alignment horizontal="center" vertical="center" wrapText="1"/>
    </xf>
    <xf numFmtId="0" fontId="16" fillId="0" borderId="4" xfId="98" applyFont="1" applyFill="1" applyBorder="1" applyAlignment="1">
      <alignment horizontal="center" vertical="center" wrapText="1"/>
    </xf>
    <xf numFmtId="0" fontId="14" fillId="0" borderId="1" xfId="98" applyFont="1" applyFill="1" applyBorder="1" applyAlignment="1">
      <alignment horizontal="left" vertical="center" wrapText="1"/>
    </xf>
    <xf numFmtId="0" fontId="18" fillId="0" borderId="0" xfId="0" applyFont="1" applyFill="1" applyBorder="1" applyAlignment="1">
      <alignment vertical="center"/>
    </xf>
    <xf numFmtId="0" fontId="19" fillId="0" borderId="0" xfId="0" applyFont="1" applyFill="1" applyBorder="1" applyAlignment="1">
      <alignment vertical="center"/>
    </xf>
    <xf numFmtId="0" fontId="20" fillId="0" borderId="0" xfId="0" applyFont="1" applyFill="1" applyBorder="1" applyAlignment="1">
      <alignment vertical="center"/>
    </xf>
    <xf numFmtId="0" fontId="2"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22" fillId="0" borderId="0" xfId="0" applyFont="1" applyFill="1" applyBorder="1" applyAlignment="1">
      <alignment horizontal="right" vertical="center"/>
    </xf>
    <xf numFmtId="0" fontId="23" fillId="0" borderId="1" xfId="0" applyFont="1" applyFill="1" applyBorder="1" applyAlignment="1">
      <alignment horizontal="center" vertical="center"/>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5"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5" fillId="0" borderId="0" xfId="0" applyFont="1" applyFill="1" applyBorder="1" applyAlignment="1">
      <alignment horizontal="left" vertical="center" wrapText="1"/>
    </xf>
    <xf numFmtId="0" fontId="22" fillId="0" borderId="0" xfId="0" applyFont="1" applyFill="1" applyBorder="1" applyAlignment="1">
      <alignment horizontal="left" vertical="center"/>
    </xf>
    <xf numFmtId="0" fontId="24" fillId="0" borderId="0" xfId="0" applyFont="1" applyFill="1" applyBorder="1" applyAlignment="1">
      <alignment horizontal="right" vertical="center"/>
    </xf>
    <xf numFmtId="0" fontId="24" fillId="0" borderId="0" xfId="0" applyFont="1" applyFill="1" applyBorder="1" applyAlignment="1">
      <alignment horizontal="right" vertical="center" wrapText="1"/>
    </xf>
    <xf numFmtId="0" fontId="23" fillId="0" borderId="1" xfId="0" applyFont="1" applyFill="1" applyBorder="1" applyAlignment="1">
      <alignment vertical="center"/>
    </xf>
    <xf numFmtId="0" fontId="24" fillId="0" borderId="1" xfId="0" applyFont="1" applyFill="1" applyBorder="1" applyAlignment="1">
      <alignment horizontal="center" vertical="center" wrapText="1"/>
    </xf>
    <xf numFmtId="194" fontId="24" fillId="0" borderId="1" xfId="0" applyNumberFormat="1" applyFont="1" applyFill="1" applyBorder="1" applyAlignment="1">
      <alignment horizontal="right" vertical="center" wrapText="1"/>
    </xf>
    <xf numFmtId="0" fontId="24" fillId="0" borderId="1" xfId="0" applyFont="1" applyFill="1" applyBorder="1" applyAlignment="1">
      <alignment horizontal="left" vertical="center"/>
    </xf>
    <xf numFmtId="0" fontId="23" fillId="0" borderId="1" xfId="0" applyFont="1" applyFill="1" applyBorder="1" applyAlignment="1">
      <alignment horizontal="left" vertical="center"/>
    </xf>
    <xf numFmtId="0" fontId="2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3" fillId="0" borderId="1" xfId="0" applyFont="1" applyFill="1" applyBorder="1" applyAlignment="1">
      <alignment horizontal="left" vertical="center" wrapText="1"/>
    </xf>
    <xf numFmtId="4" fontId="24" fillId="0" borderId="1" xfId="0" applyNumberFormat="1" applyFont="1" applyFill="1" applyBorder="1" applyAlignment="1">
      <alignment horizontal="right" vertical="center" wrapText="1"/>
    </xf>
    <xf numFmtId="0" fontId="24" fillId="0" borderId="1" xfId="0" applyFont="1" applyFill="1" applyBorder="1" applyAlignment="1">
      <alignment horizontal="left" vertical="center" wrapText="1"/>
    </xf>
    <xf numFmtId="0" fontId="25" fillId="0" borderId="0" xfId="0" applyFont="1" applyFill="1" applyBorder="1" applyAlignment="1">
      <alignment vertical="center" wrapText="1"/>
    </xf>
    <xf numFmtId="0" fontId="22" fillId="0" borderId="0" xfId="0" applyFont="1" applyFill="1" applyBorder="1" applyAlignment="1">
      <alignment vertical="center" wrapText="1"/>
    </xf>
    <xf numFmtId="0" fontId="24" fillId="0" borderId="0" xfId="0" applyFont="1" applyFill="1" applyBorder="1" applyAlignment="1">
      <alignment vertical="center" wrapText="1"/>
    </xf>
    <xf numFmtId="0" fontId="24" fillId="0" borderId="1" xfId="0" applyFont="1" applyFill="1" applyBorder="1" applyAlignment="1">
      <alignment vertical="center" wrapText="1"/>
    </xf>
    <xf numFmtId="4" fontId="24" fillId="0" borderId="1" xfId="0" applyNumberFormat="1" applyFont="1" applyFill="1" applyBorder="1" applyAlignment="1">
      <alignment vertical="center" wrapText="1"/>
    </xf>
    <xf numFmtId="0" fontId="26" fillId="0" borderId="0" xfId="0" applyFont="1" applyFill="1" applyBorder="1" applyAlignment="1">
      <alignment horizontal="left" vertical="center" wrapText="1"/>
    </xf>
    <xf numFmtId="0" fontId="26" fillId="0" borderId="0" xfId="0" applyFont="1" applyFill="1" applyBorder="1" applyAlignment="1">
      <alignment vertical="center" wrapText="1"/>
    </xf>
    <xf numFmtId="0" fontId="22" fillId="0" borderId="0" xfId="0" applyFont="1" applyFill="1" applyBorder="1" applyAlignment="1">
      <alignment horizontal="right" vertical="center" wrapText="1"/>
    </xf>
    <xf numFmtId="4" fontId="27" fillId="0" borderId="1" xfId="0" applyNumberFormat="1" applyFont="1" applyFill="1" applyBorder="1" applyAlignment="1">
      <alignment vertical="center" wrapText="1"/>
    </xf>
    <xf numFmtId="0" fontId="12" fillId="0" borderId="0" xfId="0" applyFont="1" applyFill="1" applyBorder="1" applyAlignment="1">
      <alignment vertical="center"/>
    </xf>
    <xf numFmtId="0" fontId="28" fillId="0" borderId="0" xfId="0" applyFont="1" applyFill="1" applyBorder="1" applyAlignment="1">
      <alignment vertical="center"/>
    </xf>
    <xf numFmtId="0" fontId="29" fillId="0" borderId="1" xfId="0" applyFont="1" applyFill="1" applyBorder="1" applyAlignment="1">
      <alignment horizontal="center" vertical="center" wrapText="1"/>
    </xf>
    <xf numFmtId="0" fontId="27" fillId="0" borderId="1" xfId="0" applyFont="1" applyFill="1" applyBorder="1" applyAlignment="1">
      <alignment vertical="center" wrapText="1"/>
    </xf>
    <xf numFmtId="0" fontId="27" fillId="0" borderId="1"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vertical="center" wrapText="1"/>
    </xf>
    <xf numFmtId="0" fontId="2" fillId="0" borderId="0" xfId="111" applyNumberFormat="1" applyFont="1" applyFill="1" applyAlignment="1" applyProtection="1">
      <alignment horizontal="center" vertical="center" wrapText="1"/>
    </xf>
    <xf numFmtId="0" fontId="29" fillId="0" borderId="1" xfId="0" applyFont="1" applyFill="1" applyBorder="1" applyAlignment="1">
      <alignment vertical="center" wrapText="1"/>
    </xf>
    <xf numFmtId="0" fontId="27" fillId="0" borderId="1" xfId="0" applyFont="1" applyFill="1" applyBorder="1" applyAlignment="1">
      <alignment horizontal="center" vertical="center" wrapText="1"/>
    </xf>
    <xf numFmtId="0" fontId="22" fillId="0" borderId="0" xfId="0" applyFont="1" applyFill="1" applyBorder="1" applyAlignment="1">
      <alignment horizontal="center" vertical="center" wrapText="1"/>
    </xf>
    <xf numFmtId="194" fontId="27" fillId="0" borderId="1" xfId="0" applyNumberFormat="1" applyFont="1" applyFill="1" applyBorder="1" applyAlignment="1">
      <alignment vertical="center" wrapText="1"/>
    </xf>
    <xf numFmtId="0" fontId="9" fillId="0" borderId="0" xfId="111" applyFill="1" applyAlignment="1"/>
    <xf numFmtId="0" fontId="9" fillId="0" borderId="0" xfId="111" applyAlignment="1"/>
    <xf numFmtId="0" fontId="9" fillId="0" borderId="0" xfId="111" applyAlignment="1">
      <alignment horizontal="right" vertical="center"/>
    </xf>
    <xf numFmtId="0" fontId="2" fillId="0" borderId="0" xfId="111" applyNumberFormat="1" applyFont="1" applyFill="1" applyAlignment="1" applyProtection="1">
      <alignment horizontal="right" vertical="center" wrapText="1"/>
    </xf>
    <xf numFmtId="0" fontId="12" fillId="0" borderId="0" xfId="215" applyFont="1" applyAlignment="1" applyProtection="1">
      <alignment horizontal="left" vertical="center"/>
    </xf>
    <xf numFmtId="195" fontId="30" fillId="0" borderId="0" xfId="215" applyNumberFormat="1" applyFont="1" applyAlignment="1">
      <alignment horizontal="right" vertical="center"/>
    </xf>
    <xf numFmtId="0" fontId="30" fillId="0" borderId="0" xfId="215" applyFont="1" applyAlignment="1">
      <alignment horizontal="right" vertical="center"/>
    </xf>
    <xf numFmtId="196" fontId="30" fillId="0" borderId="0" xfId="215" applyNumberFormat="1" applyFont="1" applyFill="1" applyBorder="1" applyAlignment="1" applyProtection="1">
      <alignment horizontal="right" vertical="center"/>
    </xf>
    <xf numFmtId="2" fontId="29" fillId="0" borderId="1" xfId="181" applyNumberFormat="1" applyFont="1" applyFill="1" applyBorder="1" applyAlignment="1" applyProtection="1">
      <alignment horizontal="center" vertical="center" wrapText="1"/>
    </xf>
    <xf numFmtId="197" fontId="29" fillId="0" borderId="1" xfId="230" applyNumberFormat="1" applyFont="1" applyBorder="1" applyAlignment="1">
      <alignment horizontal="center" vertical="center" wrapText="1"/>
    </xf>
    <xf numFmtId="0" fontId="9" fillId="0" borderId="0" xfId="223" applyAlignment="1">
      <alignment horizontal="center" vertical="center"/>
    </xf>
    <xf numFmtId="49" fontId="29" fillId="0" borderId="1" xfId="199" applyNumberFormat="1" applyFont="1" applyFill="1" applyBorder="1" applyAlignment="1" applyProtection="1">
      <alignment horizontal="left" vertical="center"/>
    </xf>
    <xf numFmtId="198" fontId="29" fillId="0" borderId="2" xfId="87" applyNumberFormat="1" applyFont="1" applyFill="1" applyBorder="1" applyAlignment="1">
      <alignment horizontal="center" vertical="center" wrapText="1"/>
    </xf>
    <xf numFmtId="198" fontId="29" fillId="0" borderId="1" xfId="1" applyNumberFormat="1" applyFont="1" applyFill="1" applyBorder="1" applyAlignment="1" applyProtection="1">
      <alignment horizontal="center" vertical="center" wrapText="1"/>
    </xf>
    <xf numFmtId="199" fontId="29" fillId="0" borderId="1" xfId="3" applyNumberFormat="1" applyFont="1" applyFill="1" applyBorder="1" applyAlignment="1">
      <alignment horizontal="right" vertical="center" wrapText="1"/>
    </xf>
    <xf numFmtId="49" fontId="27" fillId="0" borderId="1" xfId="199" applyNumberFormat="1" applyFont="1" applyFill="1" applyBorder="1" applyAlignment="1" applyProtection="1">
      <alignment horizontal="left" vertical="center"/>
    </xf>
    <xf numFmtId="198" fontId="29" fillId="0" borderId="3" xfId="87" applyNumberFormat="1" applyFont="1" applyFill="1" applyBorder="1" applyAlignment="1">
      <alignment horizontal="center" vertical="center" wrapText="1"/>
    </xf>
    <xf numFmtId="199" fontId="27" fillId="0" borderId="1" xfId="177" applyNumberFormat="1" applyFont="1" applyFill="1" applyBorder="1" applyAlignment="1">
      <alignment horizontal="right" vertical="center" wrapText="1"/>
    </xf>
    <xf numFmtId="199" fontId="29" fillId="0" borderId="1" xfId="177" applyNumberFormat="1" applyFont="1" applyFill="1" applyBorder="1" applyAlignment="1">
      <alignment horizontal="right" vertical="center" wrapText="1"/>
    </xf>
    <xf numFmtId="198" fontId="29" fillId="0" borderId="3" xfId="87" applyNumberFormat="1" applyFont="1" applyFill="1" applyBorder="1" applyAlignment="1">
      <alignment horizontal="right" vertical="center" wrapText="1"/>
    </xf>
    <xf numFmtId="198" fontId="29" fillId="0" borderId="1" xfId="1" applyNumberFormat="1" applyFont="1" applyFill="1" applyBorder="1" applyAlignment="1" applyProtection="1">
      <alignment horizontal="right" vertical="center" wrapText="1"/>
    </xf>
    <xf numFmtId="200" fontId="29" fillId="0" borderId="1" xfId="1" applyNumberFormat="1" applyFont="1" applyFill="1" applyBorder="1" applyAlignment="1">
      <alignment horizontal="right" vertical="center" wrapText="1"/>
    </xf>
    <xf numFmtId="200" fontId="27" fillId="0" borderId="1" xfId="1" applyNumberFormat="1" applyFont="1" applyFill="1" applyBorder="1" applyAlignment="1">
      <alignment horizontal="right" vertical="center" wrapText="1"/>
    </xf>
    <xf numFmtId="49" fontId="29" fillId="0" borderId="1" xfId="189" applyNumberFormat="1" applyFont="1" applyFill="1" applyBorder="1" applyAlignment="1" applyProtection="1">
      <alignment horizontal="distributed" vertical="center"/>
    </xf>
    <xf numFmtId="199" fontId="29" fillId="0" borderId="1" xfId="0" applyNumberFormat="1" applyFont="1" applyBorder="1" applyAlignment="1">
      <alignment horizontal="right" vertical="center" wrapText="1"/>
    </xf>
    <xf numFmtId="199" fontId="27" fillId="0" borderId="1" xfId="0" applyNumberFormat="1" applyFont="1" applyBorder="1" applyAlignment="1">
      <alignment horizontal="right" vertical="center" wrapText="1"/>
    </xf>
    <xf numFmtId="49" fontId="29" fillId="0" borderId="1" xfId="189" applyNumberFormat="1" applyFont="1" applyFill="1" applyBorder="1" applyAlignment="1" applyProtection="1">
      <alignment horizontal="left" vertical="center"/>
    </xf>
    <xf numFmtId="198" fontId="29" fillId="0" borderId="4" xfId="87" applyNumberFormat="1" applyFont="1" applyFill="1" applyBorder="1" applyAlignment="1">
      <alignment horizontal="center" vertical="center" wrapText="1"/>
    </xf>
    <xf numFmtId="198" fontId="9" fillId="0" borderId="0" xfId="111" applyNumberFormat="1" applyAlignment="1">
      <alignment horizontal="right" vertical="center"/>
    </xf>
    <xf numFmtId="0" fontId="9" fillId="0" borderId="0" xfId="223" applyFill="1" applyAlignment="1"/>
    <xf numFmtId="0" fontId="9" fillId="0" borderId="0" xfId="223" applyAlignment="1"/>
    <xf numFmtId="0" fontId="2" fillId="0" borderId="0" xfId="223" applyNumberFormat="1" applyFont="1" applyFill="1" applyAlignment="1" applyProtection="1">
      <alignment horizontal="center" vertical="center" wrapText="1"/>
    </xf>
    <xf numFmtId="0" fontId="27" fillId="0" borderId="0" xfId="223" applyFont="1" applyFill="1" applyAlignment="1" applyProtection="1">
      <alignment horizontal="left" vertical="center"/>
    </xf>
    <xf numFmtId="195" fontId="27" fillId="0" borderId="0" xfId="223" applyNumberFormat="1" applyFont="1" applyFill="1" applyAlignment="1" applyProtection="1">
      <alignment horizontal="right"/>
    </xf>
    <xf numFmtId="0" fontId="31" fillId="0" borderId="0" xfId="223" applyFont="1" applyFill="1" applyAlignment="1">
      <alignment vertical="center"/>
    </xf>
    <xf numFmtId="0" fontId="27" fillId="0" borderId="0" xfId="223" applyFont="1" applyFill="1" applyAlignment="1">
      <alignment horizontal="right" vertical="center"/>
    </xf>
    <xf numFmtId="0" fontId="29" fillId="0" borderId="1" xfId="223" applyNumberFormat="1" applyFont="1" applyFill="1" applyBorder="1" applyAlignment="1" applyProtection="1">
      <alignment horizontal="center" vertical="center"/>
    </xf>
    <xf numFmtId="49" fontId="29" fillId="0" borderId="1" xfId="163" applyNumberFormat="1" applyFont="1" applyFill="1" applyBorder="1" applyAlignment="1" applyProtection="1">
      <alignment vertical="center"/>
    </xf>
    <xf numFmtId="198" fontId="29" fillId="0" borderId="2" xfId="206" applyNumberFormat="1" applyFont="1" applyFill="1" applyBorder="1" applyAlignment="1">
      <alignment horizontal="center" vertical="center" wrapText="1"/>
    </xf>
    <xf numFmtId="49" fontId="27" fillId="0" borderId="1" xfId="163" applyNumberFormat="1" applyFont="1" applyFill="1" applyBorder="1" applyAlignment="1" applyProtection="1">
      <alignment vertical="center"/>
    </xf>
    <xf numFmtId="198" fontId="29" fillId="0" borderId="3" xfId="206" applyNumberFormat="1" applyFont="1" applyFill="1" applyBorder="1" applyAlignment="1">
      <alignment horizontal="center" vertical="center" wrapText="1"/>
    </xf>
    <xf numFmtId="199" fontId="27" fillId="0" borderId="1" xfId="3" applyNumberFormat="1" applyFont="1" applyFill="1" applyBorder="1" applyAlignment="1" applyProtection="1">
      <alignment horizontal="right" vertical="center" wrapText="1"/>
    </xf>
    <xf numFmtId="49" fontId="29" fillId="0" borderId="1" xfId="163" applyNumberFormat="1" applyFont="1" applyFill="1" applyBorder="1" applyAlignment="1" applyProtection="1">
      <alignment vertical="center" wrapText="1"/>
    </xf>
    <xf numFmtId="199" fontId="29" fillId="0" borderId="1" xfId="3" applyNumberFormat="1" applyFont="1" applyFill="1" applyBorder="1" applyAlignment="1" applyProtection="1">
      <alignment horizontal="right" vertical="center" wrapText="1"/>
    </xf>
    <xf numFmtId="198" fontId="27" fillId="0" borderId="3" xfId="206" applyNumberFormat="1" applyFont="1" applyFill="1" applyBorder="1" applyAlignment="1">
      <alignment horizontal="right" vertical="center" wrapText="1"/>
    </xf>
    <xf numFmtId="198" fontId="27" fillId="0" borderId="3" xfId="206" applyNumberFormat="1" applyFont="1" applyFill="1" applyBorder="1" applyAlignment="1">
      <alignment vertical="center" wrapText="1"/>
    </xf>
    <xf numFmtId="199" fontId="27" fillId="0" borderId="1" xfId="3" applyNumberFormat="1" applyFont="1" applyFill="1" applyBorder="1" applyAlignment="1">
      <alignment horizontal="right" vertical="center" wrapText="1"/>
    </xf>
    <xf numFmtId="199" fontId="27" fillId="2" borderId="1" xfId="3" applyNumberFormat="1" applyFont="1" applyFill="1" applyBorder="1" applyAlignment="1" applyProtection="1">
      <alignment horizontal="right" vertical="center" wrapText="1"/>
    </xf>
    <xf numFmtId="198" fontId="29" fillId="0" borderId="4" xfId="206" applyNumberFormat="1" applyFont="1" applyFill="1" applyBorder="1" applyAlignment="1">
      <alignment horizontal="center" vertical="center" wrapText="1"/>
    </xf>
    <xf numFmtId="199" fontId="3" fillId="0" borderId="1" xfId="3" applyNumberFormat="1" applyFont="1" applyFill="1" applyBorder="1" applyAlignment="1" applyProtection="1">
      <alignment horizontal="right" vertical="center" wrapText="1"/>
    </xf>
    <xf numFmtId="198" fontId="9" fillId="0" borderId="0" xfId="223" applyNumberFormat="1" applyAlignment="1"/>
    <xf numFmtId="0" fontId="9" fillId="0" borderId="0" xfId="169" applyFill="1" applyAlignment="1"/>
    <xf numFmtId="0" fontId="9" fillId="0" borderId="0" xfId="169" applyAlignment="1"/>
    <xf numFmtId="0" fontId="32" fillId="0" borderId="0" xfId="169" applyNumberFormat="1" applyFont="1" applyFill="1" applyAlignment="1" applyProtection="1">
      <alignment horizontal="center" vertical="center" wrapText="1"/>
    </xf>
    <xf numFmtId="0" fontId="12" fillId="0" borderId="0" xfId="66" applyFont="1" applyAlignment="1" applyProtection="1">
      <alignment horizontal="left" vertical="center"/>
    </xf>
    <xf numFmtId="0" fontId="30" fillId="0" borderId="0" xfId="66" applyFont="1" applyAlignment="1"/>
    <xf numFmtId="201" fontId="30" fillId="0" borderId="0" xfId="66" applyNumberFormat="1" applyFont="1" applyAlignment="1"/>
    <xf numFmtId="196" fontId="33" fillId="0" borderId="0" xfId="66" applyNumberFormat="1" applyFont="1" applyFill="1" applyBorder="1" applyAlignment="1" applyProtection="1">
      <alignment horizontal="right" vertical="center"/>
    </xf>
    <xf numFmtId="0" fontId="9" fillId="0" borderId="0" xfId="169" applyAlignment="1">
      <alignment horizontal="center" vertical="center"/>
    </xf>
    <xf numFmtId="198" fontId="29" fillId="0" borderId="1" xfId="1" applyNumberFormat="1" applyFont="1" applyFill="1" applyBorder="1" applyAlignment="1">
      <alignment horizontal="center" vertical="center" wrapText="1"/>
    </xf>
    <xf numFmtId="0" fontId="34" fillId="0" borderId="0" xfId="218" applyFont="1" applyAlignment="1">
      <alignment horizontal="center" vertical="center"/>
    </xf>
    <xf numFmtId="199" fontId="27" fillId="0" borderId="1" xfId="215" applyNumberFormat="1" applyFont="1" applyFill="1" applyBorder="1" applyAlignment="1" applyProtection="1">
      <alignment horizontal="right" vertical="center" wrapText="1"/>
    </xf>
    <xf numFmtId="49" fontId="29" fillId="0" borderId="1" xfId="199" applyNumberFormat="1" applyFont="1" applyFill="1" applyBorder="1" applyAlignment="1" applyProtection="1">
      <alignment horizontal="left" vertical="center" wrapText="1"/>
    </xf>
    <xf numFmtId="199" fontId="29" fillId="0" borderId="1" xfId="215" applyNumberFormat="1" applyFont="1" applyFill="1" applyBorder="1" applyAlignment="1" applyProtection="1">
      <alignment horizontal="right" vertical="center" wrapText="1"/>
    </xf>
    <xf numFmtId="49" fontId="29" fillId="0" borderId="1" xfId="189" applyNumberFormat="1" applyFont="1" applyFill="1" applyBorder="1" applyAlignment="1" applyProtection="1">
      <alignment horizontal="left" vertical="center" wrapText="1"/>
    </xf>
    <xf numFmtId="198" fontId="9" fillId="0" borderId="0" xfId="169" applyNumberFormat="1" applyAlignment="1"/>
    <xf numFmtId="0" fontId="9" fillId="0" borderId="0" xfId="169" applyAlignment="1">
      <alignment vertical="center"/>
    </xf>
    <xf numFmtId="0" fontId="27" fillId="0" borderId="0" xfId="169" applyFont="1" applyFill="1" applyAlignment="1" applyProtection="1">
      <alignment horizontal="left" vertical="center"/>
    </xf>
    <xf numFmtId="4" fontId="27" fillId="0" borderId="0" xfId="169" applyNumberFormat="1" applyFont="1" applyFill="1" applyAlignment="1" applyProtection="1">
      <alignment horizontal="right" vertical="center"/>
    </xf>
    <xf numFmtId="201" fontId="31" fillId="0" borderId="0" xfId="169" applyNumberFormat="1" applyFont="1" applyFill="1" applyAlignment="1">
      <alignment vertical="center"/>
    </xf>
    <xf numFmtId="0" fontId="27" fillId="0" borderId="0" xfId="169" applyFont="1" applyFill="1" applyAlignment="1">
      <alignment horizontal="right" vertical="center"/>
    </xf>
    <xf numFmtId="0" fontId="29" fillId="0" borderId="1" xfId="174" applyNumberFormat="1" applyFont="1" applyFill="1" applyBorder="1" applyAlignment="1" applyProtection="1">
      <alignment horizontal="center" vertical="center"/>
    </xf>
    <xf numFmtId="49" fontId="29" fillId="0" borderId="1" xfId="188" applyNumberFormat="1" applyFont="1" applyFill="1" applyBorder="1" applyAlignment="1" applyProtection="1">
      <alignment vertical="center"/>
    </xf>
    <xf numFmtId="198" fontId="29" fillId="0" borderId="2" xfId="179" applyNumberFormat="1" applyFont="1" applyBorder="1" applyAlignment="1">
      <alignment horizontal="center" vertical="center" wrapText="1"/>
    </xf>
    <xf numFmtId="198" fontId="29" fillId="0" borderId="2" xfId="179" applyNumberFormat="1" applyFont="1" applyFill="1" applyBorder="1" applyAlignment="1">
      <alignment horizontal="center" vertical="center" wrapText="1"/>
    </xf>
    <xf numFmtId="0" fontId="34" fillId="0" borderId="0" xfId="218" applyFont="1">
      <alignment vertical="center"/>
    </xf>
    <xf numFmtId="49" fontId="27" fillId="0" borderId="1" xfId="188" applyNumberFormat="1" applyFont="1" applyFill="1" applyBorder="1" applyAlignment="1" applyProtection="1">
      <alignment vertical="center"/>
    </xf>
    <xf numFmtId="198" fontId="27" fillId="0" borderId="3" xfId="179" applyNumberFormat="1" applyFont="1" applyBorder="1" applyAlignment="1">
      <alignment horizontal="center" vertical="center" wrapText="1"/>
    </xf>
    <xf numFmtId="198" fontId="29" fillId="0" borderId="3" xfId="179" applyNumberFormat="1" applyFont="1" applyFill="1" applyBorder="1" applyAlignment="1">
      <alignment horizontal="center" vertical="center" wrapText="1"/>
    </xf>
    <xf numFmtId="198" fontId="27" fillId="0" borderId="3" xfId="179" applyNumberFormat="1" applyFont="1" applyBorder="1" applyAlignment="1">
      <alignment horizontal="right" vertical="center" wrapText="1"/>
    </xf>
    <xf numFmtId="198" fontId="29" fillId="0" borderId="3" xfId="179" applyNumberFormat="1" applyFont="1" applyFill="1" applyBorder="1" applyAlignment="1">
      <alignment horizontal="right" vertical="center" wrapText="1"/>
    </xf>
    <xf numFmtId="49" fontId="29" fillId="0" borderId="1" xfId="189" applyNumberFormat="1" applyFont="1" applyFill="1" applyBorder="1" applyAlignment="1" applyProtection="1">
      <alignment vertical="center"/>
    </xf>
    <xf numFmtId="198" fontId="27" fillId="0" borderId="4" xfId="179" applyNumberFormat="1" applyFont="1" applyBorder="1" applyAlignment="1">
      <alignment horizontal="center" vertical="center" wrapText="1"/>
    </xf>
    <xf numFmtId="198" fontId="29" fillId="0" borderId="4" xfId="179" applyNumberFormat="1" applyFont="1" applyFill="1" applyBorder="1" applyAlignment="1">
      <alignment horizontal="center" vertical="center" wrapText="1"/>
    </xf>
    <xf numFmtId="0" fontId="9" fillId="0" borderId="0" xfId="230">
      <alignment vertical="center"/>
    </xf>
    <xf numFmtId="0" fontId="8" fillId="0" borderId="0" xfId="230" applyFont="1" applyAlignment="1">
      <alignment horizontal="center" vertical="center" wrapText="1"/>
    </xf>
    <xf numFmtId="0" fontId="9" fillId="0" borderId="0" xfId="230" applyFill="1">
      <alignment vertical="center"/>
    </xf>
    <xf numFmtId="0" fontId="1" fillId="0" borderId="0" xfId="0" applyFont="1" applyFill="1" applyAlignment="1">
      <alignment vertical="center"/>
    </xf>
    <xf numFmtId="0" fontId="35" fillId="0" borderId="0" xfId="70" applyFont="1" applyAlignment="1">
      <alignment horizontal="center" vertical="center" shrinkToFit="1"/>
    </xf>
    <xf numFmtId="0" fontId="10" fillId="0" borderId="0" xfId="70" applyFont="1" applyAlignment="1">
      <alignment horizontal="center" vertical="center" shrinkToFit="1"/>
    </xf>
    <xf numFmtId="0" fontId="12" fillId="0" borderId="0" xfId="70" applyFont="1" applyBorder="1" applyAlignment="1">
      <alignment horizontal="left" vertical="center" wrapText="1"/>
    </xf>
    <xf numFmtId="0" fontId="12" fillId="0" borderId="0" xfId="0" applyFont="1" applyFill="1" applyAlignment="1">
      <alignment horizontal="right"/>
    </xf>
    <xf numFmtId="0" fontId="29" fillId="0" borderId="1" xfId="217" applyFont="1" applyBorder="1" applyAlignment="1">
      <alignment horizontal="center" vertical="center"/>
    </xf>
    <xf numFmtId="49" fontId="29" fillId="0" borderId="1" xfId="0" applyNumberFormat="1" applyFont="1" applyFill="1" applyBorder="1" applyAlignment="1" applyProtection="1">
      <alignment horizontal="center" vertical="center" wrapText="1"/>
    </xf>
    <xf numFmtId="198" fontId="27" fillId="0" borderId="1" xfId="1" applyNumberFormat="1" applyFont="1" applyBorder="1" applyAlignment="1">
      <alignment horizontal="center" vertical="center" wrapText="1"/>
    </xf>
    <xf numFmtId="49" fontId="29" fillId="0" borderId="1" xfId="0" applyNumberFormat="1" applyFont="1" applyFill="1" applyBorder="1" applyAlignment="1" applyProtection="1">
      <alignment vertical="center" wrapText="1"/>
    </xf>
    <xf numFmtId="198" fontId="27" fillId="0" borderId="1" xfId="1" applyNumberFormat="1" applyFont="1" applyBorder="1" applyAlignment="1">
      <alignment horizontal="right" vertical="center" wrapText="1"/>
    </xf>
    <xf numFmtId="0" fontId="27" fillId="0" borderId="1" xfId="162" applyNumberFormat="1" applyFont="1" applyFill="1" applyBorder="1" applyAlignment="1">
      <alignment horizontal="left"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xf>
    <xf numFmtId="0" fontId="11" fillId="0" borderId="1" xfId="0" applyFont="1" applyFill="1" applyBorder="1" applyAlignment="1">
      <alignment horizontal="center" vertical="center"/>
    </xf>
    <xf numFmtId="0" fontId="36" fillId="0" borderId="1" xfId="230" applyFont="1" applyFill="1" applyBorder="1">
      <alignment vertical="center"/>
    </xf>
    <xf numFmtId="0" fontId="10" fillId="0" borderId="0" xfId="177" applyFont="1" applyFill="1" applyAlignment="1">
      <alignment horizontal="center" vertical="center" shrinkToFit="1"/>
    </xf>
    <xf numFmtId="0" fontId="12" fillId="0" borderId="0" xfId="177" applyFont="1" applyFill="1" applyAlignment="1">
      <alignment horizontal="left" vertical="center" wrapText="1"/>
    </xf>
    <xf numFmtId="197" fontId="27" fillId="0" borderId="0" xfId="231" applyNumberFormat="1" applyFont="1" applyFill="1" applyBorder="1" applyAlignment="1">
      <alignment horizontal="right" vertical="center"/>
    </xf>
    <xf numFmtId="0" fontId="29" fillId="0" borderId="1" xfId="231" applyFont="1" applyFill="1" applyBorder="1" applyAlignment="1">
      <alignment horizontal="center" vertical="center"/>
    </xf>
    <xf numFmtId="197" fontId="29" fillId="0" borderId="1" xfId="230" applyNumberFormat="1" applyFont="1" applyFill="1" applyBorder="1" applyAlignment="1">
      <alignment horizontal="center" vertical="center" wrapText="1"/>
    </xf>
    <xf numFmtId="0" fontId="0" fillId="0" borderId="0" xfId="0" applyFont="1" applyAlignment="1"/>
    <xf numFmtId="198" fontId="29" fillId="0" borderId="1" xfId="230" applyNumberFormat="1" applyFont="1" applyFill="1" applyBorder="1" applyAlignment="1">
      <alignment horizontal="right" vertical="center" wrapText="1"/>
    </xf>
    <xf numFmtId="198" fontId="27" fillId="0" borderId="1" xfId="230" applyNumberFormat="1" applyFont="1" applyFill="1" applyBorder="1" applyAlignment="1">
      <alignment horizontal="right" vertical="center" wrapText="1"/>
    </xf>
    <xf numFmtId="199" fontId="27" fillId="0" borderId="1" xfId="230" applyNumberFormat="1" applyFont="1" applyFill="1" applyBorder="1" applyAlignment="1">
      <alignment horizontal="right" vertical="center" wrapText="1"/>
    </xf>
    <xf numFmtId="199" fontId="27" fillId="0" borderId="1" xfId="230" applyNumberFormat="1" applyFont="1" applyBorder="1" applyAlignment="1">
      <alignment horizontal="right" vertical="center" wrapText="1"/>
    </xf>
    <xf numFmtId="199" fontId="29" fillId="0" borderId="1" xfId="230" applyNumberFormat="1" applyFont="1" applyFill="1" applyBorder="1" applyAlignment="1">
      <alignment horizontal="right" vertical="center" wrapText="1"/>
    </xf>
    <xf numFmtId="199" fontId="29" fillId="0" borderId="1" xfId="230" applyNumberFormat="1" applyFont="1" applyBorder="1" applyAlignment="1">
      <alignment horizontal="right" vertical="center" wrapText="1"/>
    </xf>
    <xf numFmtId="49" fontId="27" fillId="0" borderId="1" xfId="0" applyNumberFormat="1" applyFont="1" applyFill="1" applyBorder="1" applyAlignment="1" applyProtection="1">
      <alignment vertical="center" wrapText="1"/>
    </xf>
    <xf numFmtId="0" fontId="29" fillId="0" borderId="1" xfId="230" applyFont="1" applyFill="1" applyBorder="1" applyAlignment="1">
      <alignment horizontal="distributed" vertical="center" wrapText="1"/>
    </xf>
    <xf numFmtId="0" fontId="29" fillId="0" borderId="1" xfId="162" applyNumberFormat="1" applyFont="1" applyFill="1" applyBorder="1" applyAlignment="1">
      <alignment horizontal="left" vertical="center" wrapText="1"/>
    </xf>
    <xf numFmtId="0" fontId="27" fillId="0" borderId="1" xfId="162" applyNumberFormat="1" applyFont="1" applyFill="1" applyBorder="1" applyAlignment="1">
      <alignment horizontal="left" vertical="center" wrapText="1" indent="1"/>
    </xf>
    <xf numFmtId="198" fontId="12" fillId="0" borderId="1" xfId="0" applyNumberFormat="1" applyFont="1" applyFill="1" applyBorder="1" applyAlignment="1">
      <alignment horizontal="right" vertical="center" wrapText="1"/>
    </xf>
    <xf numFmtId="0" fontId="29" fillId="0" borderId="1" xfId="230" applyFont="1" applyFill="1" applyBorder="1" applyAlignment="1">
      <alignment horizontal="left" vertical="center" wrapText="1"/>
    </xf>
    <xf numFmtId="198" fontId="11" fillId="0" borderId="1" xfId="0" applyNumberFormat="1" applyFont="1" applyFill="1" applyBorder="1" applyAlignment="1">
      <alignment horizontal="right" vertical="center" wrapText="1"/>
    </xf>
    <xf numFmtId="41" fontId="0" fillId="0" borderId="0" xfId="0" applyNumberFormat="1" applyAlignment="1"/>
    <xf numFmtId="198" fontId="0" fillId="0" borderId="0" xfId="0" applyNumberFormat="1" applyAlignment="1"/>
    <xf numFmtId="0" fontId="9" fillId="0" borderId="0" xfId="162" applyAlignment="1"/>
    <xf numFmtId="0" fontId="37" fillId="3" borderId="0" xfId="162" applyFont="1" applyFill="1" applyAlignment="1"/>
    <xf numFmtId="0" fontId="10" fillId="0" borderId="0" xfId="177" applyFont="1" applyAlignment="1">
      <alignment horizontal="center" vertical="center" shrinkToFit="1"/>
    </xf>
    <xf numFmtId="0" fontId="38" fillId="3" borderId="0" xfId="177" applyFont="1" applyFill="1" applyAlignment="1">
      <alignment horizontal="center" vertical="center" shrinkToFit="1"/>
    </xf>
    <xf numFmtId="0" fontId="12" fillId="0" borderId="0" xfId="177" applyFont="1" applyAlignment="1">
      <alignment horizontal="left" vertical="center" wrapText="1"/>
    </xf>
    <xf numFmtId="0" fontId="39" fillId="0" borderId="0" xfId="177" applyFont="1" applyFill="1" applyAlignment="1">
      <alignment horizontal="left" vertical="center" wrapText="1"/>
    </xf>
    <xf numFmtId="0" fontId="27" fillId="0" borderId="0" xfId="162" applyFont="1" applyAlignment="1">
      <alignment horizontal="right" vertical="center"/>
    </xf>
    <xf numFmtId="0" fontId="29" fillId="0" borderId="1" xfId="162" applyFont="1" applyFill="1" applyBorder="1" applyAlignment="1">
      <alignment horizontal="center" vertical="center" wrapText="1"/>
    </xf>
    <xf numFmtId="198" fontId="29" fillId="0" borderId="1" xfId="1" applyNumberFormat="1" applyFont="1" applyFill="1" applyBorder="1" applyAlignment="1">
      <alignment horizontal="right" vertical="center" wrapText="1"/>
    </xf>
    <xf numFmtId="198" fontId="40" fillId="0" borderId="1" xfId="1" applyNumberFormat="1" applyFont="1" applyFill="1" applyBorder="1" applyAlignment="1">
      <alignment horizontal="right" vertical="center" wrapText="1"/>
    </xf>
    <xf numFmtId="0" fontId="33" fillId="0" borderId="1" xfId="0" applyFont="1" applyFill="1" applyBorder="1" applyAlignment="1" applyProtection="1">
      <alignment horizontal="right" vertical="center"/>
      <protection locked="0"/>
    </xf>
    <xf numFmtId="199" fontId="11" fillId="0" borderId="1" xfId="177" applyNumberFormat="1" applyFont="1" applyFill="1" applyBorder="1" applyAlignment="1">
      <alignment horizontal="right" vertical="center" wrapText="1"/>
    </xf>
    <xf numFmtId="0" fontId="33" fillId="3" borderId="1" xfId="0" applyFont="1" applyFill="1" applyBorder="1" applyAlignment="1" applyProtection="1">
      <alignment horizontal="right" vertical="center"/>
      <protection locked="0"/>
    </xf>
    <xf numFmtId="199" fontId="12" fillId="0" borderId="1" xfId="0" applyNumberFormat="1" applyFont="1" applyBorder="1" applyAlignment="1">
      <alignment horizontal="right" vertical="center" wrapText="1"/>
    </xf>
    <xf numFmtId="0" fontId="33" fillId="0" borderId="1" xfId="0" applyNumberFormat="1" applyFont="1" applyFill="1" applyBorder="1" applyAlignment="1" applyProtection="1">
      <alignment horizontal="right" vertical="center"/>
    </xf>
    <xf numFmtId="199" fontId="12" fillId="0" borderId="1" xfId="177" applyNumberFormat="1" applyFont="1" applyFill="1" applyBorder="1" applyAlignment="1">
      <alignment horizontal="right" vertical="center" wrapText="1"/>
    </xf>
    <xf numFmtId="3" fontId="33" fillId="3" borderId="1" xfId="0" applyNumberFormat="1" applyFont="1" applyFill="1" applyBorder="1" applyAlignment="1" applyProtection="1">
      <alignment horizontal="right" vertical="center" wrapText="1"/>
      <protection locked="0"/>
    </xf>
    <xf numFmtId="3" fontId="33" fillId="0" borderId="1" xfId="0" applyNumberFormat="1" applyFont="1" applyFill="1" applyBorder="1" applyAlignment="1" applyProtection="1">
      <alignment horizontal="right" vertical="center" wrapText="1"/>
      <protection locked="0"/>
    </xf>
    <xf numFmtId="199" fontId="12" fillId="0" borderId="1" xfId="0" applyNumberFormat="1" applyFont="1" applyFill="1" applyBorder="1" applyAlignment="1">
      <alignment horizontal="right" vertical="center" wrapText="1"/>
    </xf>
    <xf numFmtId="4" fontId="41" fillId="0" borderId="1" xfId="210" applyNumberFormat="1" applyFont="1" applyFill="1" applyBorder="1" applyAlignment="1" applyProtection="1">
      <alignment horizontal="right" vertical="center"/>
    </xf>
    <xf numFmtId="4" fontId="42" fillId="0" borderId="1" xfId="210" applyNumberFormat="1" applyFont="1" applyFill="1" applyBorder="1" applyAlignment="1" applyProtection="1">
      <alignment horizontal="right" vertical="center"/>
    </xf>
    <xf numFmtId="198" fontId="29" fillId="0" borderId="1" xfId="177" applyNumberFormat="1" applyFont="1" applyFill="1" applyBorder="1" applyAlignment="1">
      <alignment horizontal="right" vertical="center" wrapText="1"/>
    </xf>
    <xf numFmtId="198" fontId="27" fillId="0" borderId="1" xfId="177" applyNumberFormat="1" applyFont="1" applyFill="1" applyBorder="1" applyAlignment="1">
      <alignment horizontal="right" vertical="center" wrapText="1"/>
    </xf>
    <xf numFmtId="198" fontId="27" fillId="3" borderId="1" xfId="177" applyNumberFormat="1" applyFont="1" applyFill="1" applyBorder="1" applyAlignment="1">
      <alignment horizontal="right" vertical="center" wrapText="1"/>
    </xf>
    <xf numFmtId="198" fontId="29" fillId="3" borderId="1" xfId="230" applyNumberFormat="1" applyFont="1" applyFill="1" applyBorder="1" applyAlignment="1">
      <alignment horizontal="right" vertical="center" wrapText="1"/>
    </xf>
    <xf numFmtId="198" fontId="27" fillId="3" borderId="1" xfId="230" applyNumberFormat="1" applyFont="1" applyFill="1" applyBorder="1" applyAlignment="1">
      <alignment horizontal="right" vertical="center" wrapText="1"/>
    </xf>
    <xf numFmtId="198" fontId="27" fillId="0" borderId="1" xfId="1" applyNumberFormat="1" applyFont="1" applyFill="1" applyBorder="1" applyAlignment="1">
      <alignment horizontal="right" vertical="center" wrapText="1"/>
    </xf>
    <xf numFmtId="198" fontId="27" fillId="0" borderId="1" xfId="160" applyNumberFormat="1" applyFont="1" applyFill="1" applyBorder="1" applyAlignment="1">
      <alignment horizontal="right" vertical="center" wrapText="1"/>
    </xf>
    <xf numFmtId="198" fontId="29" fillId="0" borderId="1" xfId="160" applyNumberFormat="1" applyFont="1" applyFill="1" applyBorder="1" applyAlignment="1">
      <alignment horizontal="right" vertical="center" wrapText="1"/>
    </xf>
    <xf numFmtId="199" fontId="11" fillId="0" borderId="1" xfId="0" applyNumberFormat="1" applyFont="1" applyFill="1" applyBorder="1" applyAlignment="1">
      <alignment horizontal="right" vertical="center" wrapText="1"/>
    </xf>
    <xf numFmtId="0" fontId="11" fillId="0" borderId="1" xfId="0" applyFont="1" applyFill="1" applyBorder="1" applyAlignment="1">
      <alignment horizontal="distributed" vertical="center" wrapText="1"/>
    </xf>
    <xf numFmtId="49" fontId="29" fillId="0" borderId="1" xfId="0" applyNumberFormat="1" applyFont="1" applyFill="1" applyBorder="1" applyAlignment="1" applyProtection="1">
      <alignment horizontal="left" vertical="center" wrapText="1"/>
    </xf>
    <xf numFmtId="198" fontId="29" fillId="0" borderId="1" xfId="0" applyNumberFormat="1" applyFont="1" applyFill="1" applyBorder="1" applyAlignment="1">
      <alignment horizontal="right" vertical="center" wrapText="1"/>
    </xf>
    <xf numFmtId="198" fontId="29" fillId="3" borderId="1" xfId="1" applyNumberFormat="1" applyFont="1" applyFill="1" applyBorder="1" applyAlignment="1">
      <alignment horizontal="right" vertical="center" wrapText="1"/>
    </xf>
    <xf numFmtId="41" fontId="9" fillId="0" borderId="0" xfId="162" applyNumberFormat="1" applyAlignment="1"/>
    <xf numFmtId="198" fontId="9" fillId="0" borderId="0" xfId="162" applyNumberFormat="1" applyAlignment="1"/>
    <xf numFmtId="0" fontId="27" fillId="0" borderId="0" xfId="162" applyFont="1" applyAlignment="1"/>
    <xf numFmtId="0" fontId="9" fillId="0" borderId="0" xfId="162" applyFill="1" applyAlignment="1"/>
    <xf numFmtId="0" fontId="10" fillId="2" borderId="0" xfId="177" applyFont="1" applyFill="1" applyAlignment="1">
      <alignment horizontal="center" vertical="center" shrinkToFit="1"/>
    </xf>
    <xf numFmtId="0" fontId="43" fillId="2" borderId="0" xfId="177" applyFont="1" applyFill="1" applyAlignment="1">
      <alignment vertical="center" shrinkToFit="1"/>
    </xf>
    <xf numFmtId="0" fontId="12" fillId="2" borderId="0" xfId="177" applyFont="1" applyFill="1" applyAlignment="1">
      <alignment horizontal="left" vertical="center" wrapText="1"/>
    </xf>
    <xf numFmtId="0" fontId="27" fillId="2" borderId="0" xfId="162" applyFont="1" applyFill="1" applyAlignment="1">
      <alignment horizontal="right" vertical="center"/>
    </xf>
    <xf numFmtId="197" fontId="9" fillId="2" borderId="0" xfId="231" applyNumberFormat="1" applyFont="1" applyFill="1" applyBorder="1" applyAlignment="1">
      <alignment vertical="center"/>
    </xf>
    <xf numFmtId="0" fontId="29" fillId="0" borderId="1" xfId="231" applyFont="1" applyFill="1" applyBorder="1" applyAlignment="1">
      <alignment horizontal="distributed" vertical="center" wrapText="1" indent="3"/>
    </xf>
    <xf numFmtId="0" fontId="9" fillId="2" borderId="0" xfId="162" applyFill="1" applyAlignment="1"/>
    <xf numFmtId="41" fontId="11" fillId="0" borderId="1" xfId="0" applyNumberFormat="1" applyFont="1" applyFill="1" applyBorder="1" applyAlignment="1">
      <alignment horizontal="right" vertical="center" wrapText="1"/>
    </xf>
    <xf numFmtId="0" fontId="9" fillId="2" borderId="0" xfId="223" applyFill="1" applyAlignment="1"/>
    <xf numFmtId="41" fontId="27" fillId="0" borderId="1" xfId="230" applyNumberFormat="1" applyFont="1" applyFill="1" applyBorder="1" applyAlignment="1">
      <alignment horizontal="right" vertical="center" wrapText="1"/>
    </xf>
    <xf numFmtId="41" fontId="27" fillId="0" borderId="1" xfId="230" applyNumberFormat="1" applyFont="1" applyBorder="1" applyAlignment="1">
      <alignment horizontal="right" vertical="center" wrapText="1"/>
    </xf>
    <xf numFmtId="41" fontId="29" fillId="0" borderId="1" xfId="230" applyNumberFormat="1" applyFont="1" applyFill="1" applyBorder="1" applyAlignment="1">
      <alignment horizontal="right" vertical="center" wrapText="1"/>
    </xf>
    <xf numFmtId="0" fontId="27" fillId="0" borderId="1" xfId="197" applyNumberFormat="1" applyFont="1" applyFill="1" applyBorder="1" applyAlignment="1">
      <alignment horizontal="left" vertical="center" wrapText="1"/>
    </xf>
    <xf numFmtId="0" fontId="29" fillId="0" borderId="1" xfId="231" applyFont="1" applyFill="1" applyBorder="1" applyAlignment="1">
      <alignment horizontal="left" vertical="center" wrapText="1"/>
    </xf>
    <xf numFmtId="0" fontId="27" fillId="0" borderId="1" xfId="197" applyNumberFormat="1" applyFont="1" applyFill="1" applyBorder="1" applyAlignment="1">
      <alignment horizontal="left" vertical="center" wrapText="1" indent="2"/>
    </xf>
    <xf numFmtId="199" fontId="11" fillId="0" borderId="1" xfId="0" applyNumberFormat="1" applyFont="1" applyBorder="1" applyAlignment="1">
      <alignment horizontal="right" vertical="center" wrapText="1"/>
    </xf>
    <xf numFmtId="0" fontId="27" fillId="0" borderId="1" xfId="197" applyNumberFormat="1" applyFont="1" applyFill="1" applyBorder="1" applyAlignment="1">
      <alignment horizontal="left" vertical="center" wrapText="1" indent="1"/>
    </xf>
    <xf numFmtId="0" fontId="29" fillId="0" borderId="1" xfId="197" applyNumberFormat="1" applyFont="1" applyFill="1" applyBorder="1" applyAlignment="1">
      <alignment horizontal="left" vertical="center" wrapText="1"/>
    </xf>
    <xf numFmtId="41" fontId="9" fillId="0" borderId="0" xfId="162" applyNumberFormat="1" applyFill="1" applyAlignment="1"/>
    <xf numFmtId="196" fontId="27" fillId="0" borderId="0" xfId="111" applyNumberFormat="1" applyFont="1" applyFill="1" applyBorder="1" applyAlignment="1" applyProtection="1">
      <alignment horizontal="left" vertical="center"/>
    </xf>
    <xf numFmtId="0" fontId="27" fillId="0" borderId="0" xfId="162" applyFont="1" applyFill="1" applyBorder="1" applyAlignment="1">
      <alignment vertical="center"/>
    </xf>
    <xf numFmtId="0" fontId="27" fillId="0" borderId="0" xfId="162" applyFont="1" applyFill="1" applyAlignment="1">
      <alignment vertical="center"/>
    </xf>
    <xf numFmtId="196" fontId="30" fillId="0" borderId="0" xfId="111" applyNumberFormat="1" applyFont="1" applyFill="1" applyBorder="1" applyAlignment="1" applyProtection="1">
      <alignment horizontal="right" vertical="center"/>
    </xf>
    <xf numFmtId="41" fontId="29" fillId="0" borderId="1" xfId="160" applyNumberFormat="1" applyFont="1" applyFill="1" applyBorder="1" applyAlignment="1">
      <alignment horizontal="right" vertical="center" wrapText="1"/>
    </xf>
    <xf numFmtId="0" fontId="44" fillId="2" borderId="0" xfId="218" applyFont="1" applyFill="1">
      <alignment vertical="center"/>
    </xf>
    <xf numFmtId="41" fontId="27" fillId="0" borderId="1" xfId="160" applyNumberFormat="1" applyFont="1" applyFill="1" applyBorder="1" applyAlignment="1">
      <alignment horizontal="right" vertical="center" wrapText="1"/>
    </xf>
    <xf numFmtId="41" fontId="45" fillId="0" borderId="1" xfId="0" applyNumberFormat="1" applyFont="1" applyFill="1" applyBorder="1" applyAlignment="1">
      <alignment horizontal="right" vertical="center" wrapText="1"/>
    </xf>
    <xf numFmtId="41" fontId="33" fillId="0" borderId="1" xfId="0" applyNumberFormat="1" applyFont="1" applyFill="1" applyBorder="1" applyAlignment="1">
      <alignment horizontal="right" vertical="center" wrapText="1"/>
    </xf>
    <xf numFmtId="41" fontId="27" fillId="0" borderId="1" xfId="0" applyNumberFormat="1" applyFont="1" applyFill="1" applyBorder="1" applyAlignment="1" applyProtection="1">
      <alignment horizontal="right" vertical="center" wrapText="1"/>
    </xf>
    <xf numFmtId="41" fontId="12" fillId="0" borderId="1" xfId="0" applyNumberFormat="1" applyFont="1" applyFill="1" applyBorder="1" applyAlignment="1">
      <alignment horizontal="right" vertical="center" wrapText="1"/>
    </xf>
    <xf numFmtId="41" fontId="27" fillId="0" borderId="1" xfId="177" applyNumberFormat="1" applyFont="1" applyFill="1" applyBorder="1" applyAlignment="1">
      <alignment horizontal="right" vertical="center" wrapText="1"/>
    </xf>
    <xf numFmtId="41" fontId="29" fillId="0" borderId="1" xfId="0" applyNumberFormat="1" applyFont="1" applyFill="1" applyBorder="1" applyAlignment="1" applyProtection="1">
      <alignment horizontal="right" vertical="center" wrapText="1"/>
    </xf>
    <xf numFmtId="41" fontId="29" fillId="0" borderId="1" xfId="177" applyNumberFormat="1" applyFont="1" applyFill="1" applyBorder="1" applyAlignment="1">
      <alignment horizontal="right" vertical="center" wrapText="1"/>
    </xf>
    <xf numFmtId="0" fontId="11" fillId="0" borderId="1" xfId="0" applyFont="1" applyBorder="1" applyAlignment="1">
      <alignment horizontal="distributed" vertical="center" wrapText="1"/>
    </xf>
    <xf numFmtId="49" fontId="27" fillId="0" borderId="1" xfId="0" applyNumberFormat="1" applyFont="1" applyFill="1" applyBorder="1" applyAlignment="1" applyProtection="1">
      <alignment horizontal="center" vertical="center" wrapText="1"/>
    </xf>
    <xf numFmtId="0" fontId="46" fillId="0" borderId="0" xfId="0" applyFont="1" applyAlignment="1"/>
    <xf numFmtId="0" fontId="0" fillId="0" borderId="0" xfId="0" applyFill="1" applyAlignment="1"/>
    <xf numFmtId="0" fontId="47" fillId="0" borderId="0" xfId="189" applyFont="1" applyFill="1" applyAlignment="1">
      <alignment horizontal="center" vertical="center"/>
    </xf>
    <xf numFmtId="0" fontId="46" fillId="0" borderId="0" xfId="0" applyFont="1" applyFill="1" applyAlignment="1"/>
    <xf numFmtId="0" fontId="12" fillId="0" borderId="0" xfId="189" applyFont="1" applyFill="1" applyAlignment="1">
      <alignment horizontal="left" vertical="center"/>
    </xf>
    <xf numFmtId="0" fontId="12" fillId="0" borderId="0" xfId="0" applyFont="1" applyFill="1" applyAlignment="1">
      <alignment vertical="center"/>
    </xf>
    <xf numFmtId="0" fontId="12" fillId="0" borderId="0" xfId="189" applyFont="1" applyFill="1" applyAlignment="1">
      <alignment horizontal="right" vertical="center"/>
    </xf>
    <xf numFmtId="198" fontId="9" fillId="0" borderId="0" xfId="162" applyNumberFormat="1" applyFont="1" applyFill="1" applyAlignment="1">
      <alignment horizontal="center" vertical="center" wrapText="1"/>
    </xf>
    <xf numFmtId="0" fontId="12" fillId="0" borderId="1" xfId="0" applyFont="1" applyFill="1" applyBorder="1" applyAlignment="1">
      <alignment horizontal="left" vertical="center" wrapText="1"/>
    </xf>
    <xf numFmtId="198" fontId="27" fillId="0" borderId="2" xfId="0" applyNumberFormat="1" applyFont="1" applyFill="1" applyBorder="1" applyAlignment="1">
      <alignment horizontal="center" vertical="center" wrapText="1"/>
    </xf>
    <xf numFmtId="199" fontId="27" fillId="0" borderId="1" xfId="3" applyNumberFormat="1" applyFont="1" applyFill="1" applyBorder="1" applyAlignment="1">
      <alignment vertical="center" wrapText="1"/>
    </xf>
    <xf numFmtId="0" fontId="34" fillId="0" borderId="0" xfId="218" applyFont="1" applyFill="1" applyAlignment="1">
      <alignment horizontal="center" vertical="center"/>
    </xf>
    <xf numFmtId="198" fontId="27" fillId="0" borderId="3" xfId="0" applyNumberFormat="1" applyFont="1" applyFill="1" applyBorder="1" applyAlignment="1">
      <alignment horizontal="center" vertical="center" wrapText="1"/>
    </xf>
    <xf numFmtId="0" fontId="12" fillId="0" borderId="1" xfId="0" applyFont="1" applyBorder="1" applyAlignment="1">
      <alignment horizontal="left" vertical="center" wrapText="1"/>
    </xf>
    <xf numFmtId="0" fontId="34" fillId="2" borderId="0" xfId="218" applyFont="1" applyFill="1" applyAlignment="1">
      <alignment horizontal="center" vertical="center"/>
    </xf>
    <xf numFmtId="0" fontId="11" fillId="0" borderId="1" xfId="0" applyFont="1" applyFill="1" applyBorder="1" applyAlignment="1">
      <alignment horizontal="center" vertical="center" wrapText="1"/>
    </xf>
    <xf numFmtId="198" fontId="27" fillId="0" borderId="4" xfId="0" applyNumberFormat="1" applyFont="1" applyFill="1" applyBorder="1" applyAlignment="1">
      <alignment horizontal="center" vertical="center" wrapText="1"/>
    </xf>
    <xf numFmtId="199" fontId="29" fillId="0" borderId="1" xfId="3" applyNumberFormat="1" applyFont="1" applyFill="1" applyBorder="1" applyAlignment="1">
      <alignment vertical="center" wrapText="1"/>
    </xf>
    <xf numFmtId="0" fontId="9" fillId="0" borderId="0" xfId="230" applyProtection="1">
      <alignment vertical="center"/>
    </xf>
    <xf numFmtId="0" fontId="34" fillId="0" borderId="0" xfId="230" applyFont="1" applyProtection="1">
      <alignment vertical="center"/>
    </xf>
    <xf numFmtId="0" fontId="36" fillId="0" borderId="0" xfId="230" applyFont="1" applyAlignment="1" applyProtection="1">
      <alignment horizontal="center" vertical="center"/>
    </xf>
    <xf numFmtId="0" fontId="36" fillId="0" borderId="0" xfId="230" applyFont="1" applyProtection="1">
      <alignment vertical="center"/>
    </xf>
    <xf numFmtId="0" fontId="9" fillId="2" borderId="0" xfId="230" applyFill="1" applyProtection="1">
      <alignment vertical="center"/>
    </xf>
    <xf numFmtId="197" fontId="9" fillId="0" borderId="0" xfId="230" applyNumberFormat="1" applyProtection="1">
      <alignment vertical="center"/>
    </xf>
    <xf numFmtId="198" fontId="9" fillId="0" borderId="0" xfId="162" applyNumberFormat="1" applyAlignment="1" applyProtection="1"/>
    <xf numFmtId="0" fontId="9" fillId="0" borderId="0" xfId="230" applyFill="1" applyProtection="1">
      <alignment vertical="center"/>
    </xf>
    <xf numFmtId="0" fontId="48" fillId="0" borderId="0" xfId="0" applyFont="1" applyFill="1" applyAlignment="1">
      <alignment horizontal="center" vertical="center"/>
    </xf>
    <xf numFmtId="198" fontId="9" fillId="0" borderId="0" xfId="162" applyNumberFormat="1" applyFill="1" applyAlignment="1" applyProtection="1"/>
    <xf numFmtId="0" fontId="34" fillId="0" borderId="0" xfId="230" applyFont="1" applyFill="1" applyProtection="1">
      <alignment vertical="center"/>
    </xf>
    <xf numFmtId="0" fontId="27" fillId="0" borderId="0" xfId="230" applyFont="1" applyFill="1" applyProtection="1">
      <alignment vertical="center"/>
    </xf>
    <xf numFmtId="197" fontId="27" fillId="0" borderId="0" xfId="230" applyNumberFormat="1" applyFont="1" applyFill="1" applyBorder="1" applyAlignment="1" applyProtection="1">
      <alignment horizontal="right" vertical="center"/>
    </xf>
    <xf numFmtId="198" fontId="34" fillId="0" borderId="0" xfId="162" applyNumberFormat="1" applyFont="1" applyFill="1" applyAlignment="1" applyProtection="1"/>
    <xf numFmtId="197" fontId="29" fillId="0" borderId="8" xfId="230" applyNumberFormat="1" applyFont="1" applyFill="1" applyBorder="1" applyAlignment="1" applyProtection="1">
      <alignment horizontal="center" vertical="center" wrapText="1"/>
    </xf>
    <xf numFmtId="0" fontId="29" fillId="0" borderId="1" xfId="230" applyFont="1" applyFill="1" applyBorder="1" applyAlignment="1" applyProtection="1">
      <alignment horizontal="distributed" vertical="center" wrapText="1" indent="3"/>
    </xf>
    <xf numFmtId="197" fontId="29" fillId="0" borderId="1" xfId="230" applyNumberFormat="1" applyFont="1" applyFill="1" applyBorder="1" applyAlignment="1" applyProtection="1">
      <alignment horizontal="center" vertical="center" wrapText="1"/>
    </xf>
    <xf numFmtId="0" fontId="36" fillId="0" borderId="0" xfId="230" applyFont="1" applyFill="1" applyAlignment="1" applyProtection="1">
      <alignment horizontal="center" vertical="center" wrapText="1"/>
    </xf>
    <xf numFmtId="0" fontId="36" fillId="0" borderId="0" xfId="230" applyFont="1" applyFill="1" applyAlignment="1" applyProtection="1">
      <alignment horizontal="center" vertical="center"/>
    </xf>
    <xf numFmtId="0" fontId="11" fillId="3" borderId="9" xfId="0" applyFont="1" applyFill="1" applyBorder="1" applyAlignment="1" applyProtection="1">
      <alignment horizontal="left" vertical="center"/>
    </xf>
    <xf numFmtId="49" fontId="11" fillId="0" borderId="1" xfId="0" applyNumberFormat="1" applyFont="1" applyFill="1" applyBorder="1" applyAlignment="1" applyProtection="1">
      <alignment horizontal="left" vertical="center" wrapText="1"/>
    </xf>
    <xf numFmtId="3" fontId="11" fillId="0" borderId="1" xfId="0" applyNumberFormat="1" applyFont="1" applyFill="1" applyBorder="1" applyAlignment="1" applyProtection="1">
      <alignment horizontal="right" vertical="center"/>
    </xf>
    <xf numFmtId="199" fontId="29" fillId="0" borderId="1" xfId="3" applyNumberFormat="1" applyFont="1" applyFill="1" applyBorder="1" applyAlignment="1" applyProtection="1">
      <alignment horizontal="right" vertical="center" wrapText="1" shrinkToFit="1"/>
    </xf>
    <xf numFmtId="0" fontId="34" fillId="0" borderId="0" xfId="218" applyFont="1" applyFill="1" applyProtection="1">
      <alignment vertical="center"/>
    </xf>
    <xf numFmtId="49" fontId="12" fillId="0" borderId="1" xfId="0" applyNumberFormat="1" applyFont="1" applyFill="1" applyBorder="1" applyAlignment="1" applyProtection="1">
      <alignment horizontal="left" vertical="center" wrapText="1"/>
    </xf>
    <xf numFmtId="0" fontId="12" fillId="3" borderId="9" xfId="0" applyFont="1" applyFill="1" applyBorder="1" applyAlignment="1" applyProtection="1">
      <alignment horizontal="left" vertical="center"/>
    </xf>
    <xf numFmtId="49" fontId="12" fillId="3" borderId="1" xfId="0" applyNumberFormat="1" applyFont="1" applyFill="1" applyBorder="1" applyAlignment="1" applyProtection="1">
      <alignment horizontal="left" vertical="center" wrapText="1"/>
    </xf>
    <xf numFmtId="3" fontId="12" fillId="3" borderId="1" xfId="0" applyNumberFormat="1" applyFont="1" applyFill="1" applyBorder="1" applyAlignment="1" applyProtection="1">
      <alignment horizontal="right" vertical="center"/>
      <protection locked="0"/>
    </xf>
    <xf numFmtId="199" fontId="27" fillId="0" borderId="1" xfId="3" applyNumberFormat="1" applyFont="1" applyFill="1" applyBorder="1" applyAlignment="1" applyProtection="1">
      <alignment horizontal="right" vertical="center" wrapText="1" shrinkToFit="1"/>
      <protection locked="0"/>
    </xf>
    <xf numFmtId="3" fontId="12" fillId="0" borderId="1" xfId="0" applyNumberFormat="1" applyFont="1" applyFill="1" applyBorder="1" applyAlignment="1" applyProtection="1">
      <alignment horizontal="right" vertical="center"/>
    </xf>
    <xf numFmtId="199" fontId="27" fillId="0" borderId="1" xfId="3" applyNumberFormat="1" applyFont="1" applyFill="1" applyBorder="1" applyAlignment="1" applyProtection="1">
      <alignment horizontal="right" vertical="center" wrapText="1" shrinkToFit="1"/>
    </xf>
    <xf numFmtId="49" fontId="11" fillId="3" borderId="1" xfId="0" applyNumberFormat="1" applyFont="1" applyFill="1" applyBorder="1" applyAlignment="1" applyProtection="1">
      <alignment horizontal="left" vertical="center" wrapText="1"/>
    </xf>
    <xf numFmtId="3" fontId="11" fillId="3" borderId="1" xfId="0" applyNumberFormat="1" applyFont="1" applyFill="1" applyBorder="1" applyAlignment="1" applyProtection="1">
      <alignment horizontal="right" vertical="center"/>
      <protection locked="0"/>
    </xf>
    <xf numFmtId="199" fontId="29" fillId="0" borderId="1" xfId="3" applyNumberFormat="1" applyFont="1" applyFill="1" applyBorder="1" applyAlignment="1" applyProtection="1">
      <alignment horizontal="right" vertical="center" wrapText="1" shrinkToFit="1"/>
      <protection locked="0"/>
    </xf>
    <xf numFmtId="3" fontId="11" fillId="0" borderId="1" xfId="0" applyNumberFormat="1" applyFont="1" applyFill="1" applyBorder="1" applyAlignment="1" applyProtection="1">
      <alignment horizontal="right" vertical="center"/>
      <protection locked="0"/>
    </xf>
    <xf numFmtId="3" fontId="12" fillId="0" borderId="1" xfId="0" applyNumberFormat="1" applyFont="1" applyFill="1" applyBorder="1" applyAlignment="1" applyProtection="1">
      <alignment horizontal="right" vertical="center"/>
      <protection locked="0"/>
    </xf>
    <xf numFmtId="49" fontId="11" fillId="3" borderId="9" xfId="0" applyNumberFormat="1" applyFont="1" applyFill="1" applyBorder="1" applyAlignment="1" applyProtection="1">
      <alignment horizontal="left" vertical="center" wrapText="1"/>
    </xf>
    <xf numFmtId="49" fontId="12" fillId="3" borderId="9" xfId="0" applyNumberFormat="1" applyFont="1" applyFill="1" applyBorder="1" applyAlignment="1" applyProtection="1">
      <alignment horizontal="left" vertical="center" wrapText="1"/>
    </xf>
    <xf numFmtId="49" fontId="49" fillId="3" borderId="9" xfId="0" applyNumberFormat="1" applyFont="1" applyFill="1" applyBorder="1" applyAlignment="1" applyProtection="1">
      <alignment horizontal="distributed" vertical="center"/>
    </xf>
    <xf numFmtId="49" fontId="49" fillId="0" borderId="1" xfId="0" applyNumberFormat="1" applyFont="1" applyFill="1" applyBorder="1" applyAlignment="1" applyProtection="1">
      <alignment horizontal="distributed" vertical="center" wrapText="1"/>
    </xf>
    <xf numFmtId="49" fontId="29" fillId="0" borderId="8" xfId="230" applyNumberFormat="1" applyFont="1" applyFill="1" applyBorder="1" applyAlignment="1" applyProtection="1">
      <alignment horizontal="left" vertical="center"/>
    </xf>
    <xf numFmtId="0" fontId="29" fillId="0" borderId="1" xfId="230" applyFont="1" applyFill="1" applyBorder="1" applyAlignment="1" applyProtection="1">
      <alignment horizontal="left" vertical="center" wrapText="1"/>
    </xf>
    <xf numFmtId="3" fontId="29" fillId="0" borderId="1" xfId="0" applyNumberFormat="1" applyFont="1" applyFill="1" applyBorder="1" applyAlignment="1" applyProtection="1">
      <alignment horizontal="right" vertical="center"/>
    </xf>
    <xf numFmtId="0" fontId="27" fillId="0" borderId="1" xfId="230" applyFont="1" applyFill="1" applyBorder="1" applyAlignment="1" applyProtection="1">
      <alignment horizontal="left" vertical="center" wrapText="1"/>
    </xf>
    <xf numFmtId="49" fontId="27" fillId="0" borderId="8" xfId="230" applyNumberFormat="1" applyFont="1" applyFill="1" applyBorder="1" applyAlignment="1" applyProtection="1">
      <alignment horizontal="left" vertical="center"/>
    </xf>
    <xf numFmtId="3" fontId="27" fillId="2" borderId="1" xfId="0" applyNumberFormat="1" applyFont="1" applyFill="1" applyBorder="1" applyAlignment="1" applyProtection="1">
      <alignment horizontal="right" vertical="center"/>
    </xf>
    <xf numFmtId="3" fontId="27" fillId="2" borderId="1" xfId="0" applyNumberFormat="1" applyFont="1" applyFill="1" applyBorder="1" applyAlignment="1" applyProtection="1">
      <alignment horizontal="right" vertical="center"/>
      <protection locked="0"/>
    </xf>
    <xf numFmtId="49" fontId="27" fillId="0" borderId="8" xfId="230" applyNumberFormat="1" applyFont="1" applyBorder="1" applyAlignment="1" applyProtection="1">
      <alignment horizontal="left" vertical="center"/>
    </xf>
    <xf numFmtId="0" fontId="27" fillId="2" borderId="1" xfId="230" applyFont="1" applyFill="1" applyBorder="1" applyAlignment="1" applyProtection="1">
      <alignment horizontal="left" vertical="center" wrapText="1"/>
    </xf>
    <xf numFmtId="3" fontId="27" fillId="0" borderId="1" xfId="0" applyNumberFormat="1" applyFont="1" applyFill="1" applyBorder="1" applyAlignment="1" applyProtection="1">
      <alignment horizontal="right" vertical="center"/>
    </xf>
    <xf numFmtId="3" fontId="27" fillId="0" borderId="1" xfId="0" applyNumberFormat="1" applyFont="1" applyFill="1" applyBorder="1" applyAlignment="1" applyProtection="1">
      <alignment horizontal="right" vertical="center"/>
      <protection locked="0"/>
    </xf>
    <xf numFmtId="0" fontId="27" fillId="0" borderId="1" xfId="218" applyFont="1" applyFill="1" applyBorder="1" applyAlignment="1" applyProtection="1">
      <alignment horizontal="left" vertical="center" wrapText="1"/>
    </xf>
    <xf numFmtId="3" fontId="29" fillId="0" borderId="1" xfId="0" applyNumberFormat="1" applyFont="1" applyFill="1" applyBorder="1" applyAlignment="1" applyProtection="1">
      <alignment horizontal="right" vertical="center"/>
      <protection locked="0"/>
    </xf>
    <xf numFmtId="0" fontId="29" fillId="0" borderId="1" xfId="218" applyFont="1" applyFill="1" applyBorder="1" applyAlignment="1" applyProtection="1">
      <alignment horizontal="left" vertical="center" wrapText="1"/>
    </xf>
    <xf numFmtId="198" fontId="27" fillId="0" borderId="1" xfId="1" applyNumberFormat="1" applyFont="1" applyFill="1" applyBorder="1" applyAlignment="1" applyProtection="1">
      <alignment horizontal="right" vertical="center" wrapText="1"/>
    </xf>
    <xf numFmtId="49" fontId="29" fillId="0" borderId="8" xfId="230" applyNumberFormat="1" applyFont="1" applyFill="1" applyBorder="1" applyAlignment="1" applyProtection="1">
      <alignment horizontal="distributed" vertical="center" indent="1"/>
    </xf>
    <xf numFmtId="0" fontId="29" fillId="0" borderId="1" xfId="230" applyFont="1" applyFill="1" applyBorder="1" applyAlignment="1" applyProtection="1">
      <alignment horizontal="distributed" vertical="center" wrapText="1" indent="1"/>
    </xf>
    <xf numFmtId="198" fontId="9" fillId="2" borderId="0" xfId="230" applyNumberFormat="1" applyFill="1" applyProtection="1">
      <alignment vertical="center"/>
    </xf>
    <xf numFmtId="0" fontId="34" fillId="0" borderId="0" xfId="230" applyFont="1">
      <alignment vertical="center"/>
    </xf>
    <xf numFmtId="0" fontId="36" fillId="0" borderId="0" xfId="230" applyFont="1" applyAlignment="1">
      <alignment horizontal="center" vertical="center"/>
    </xf>
    <xf numFmtId="197" fontId="9" fillId="0" borderId="0" xfId="230" applyNumberFormat="1">
      <alignment vertical="center"/>
    </xf>
    <xf numFmtId="0" fontId="34" fillId="0" borderId="0" xfId="230" applyFont="1" applyFill="1">
      <alignment vertical="center"/>
    </xf>
    <xf numFmtId="0" fontId="27" fillId="0" borderId="0" xfId="230" applyFont="1" applyFill="1">
      <alignment vertical="center"/>
    </xf>
    <xf numFmtId="0" fontId="50" fillId="0" borderId="0" xfId="230" applyFont="1" applyFill="1">
      <alignment vertical="center"/>
    </xf>
    <xf numFmtId="197" fontId="27" fillId="0" borderId="0" xfId="230" applyNumberFormat="1" applyFont="1" applyFill="1" applyAlignment="1">
      <alignment horizontal="right" vertical="center"/>
    </xf>
    <xf numFmtId="197" fontId="29" fillId="0" borderId="8" xfId="230" applyNumberFormat="1" applyFont="1" applyFill="1" applyBorder="1" applyAlignment="1">
      <alignment horizontal="center" vertical="center" wrapText="1"/>
    </xf>
    <xf numFmtId="0" fontId="29" fillId="0" borderId="1" xfId="230" applyFont="1" applyFill="1" applyBorder="1" applyAlignment="1">
      <alignment horizontal="distributed" vertical="center" wrapText="1" indent="3"/>
    </xf>
    <xf numFmtId="0" fontId="51" fillId="0" borderId="0" xfId="211" applyFont="1" applyFill="1" applyAlignment="1">
      <alignment vertical="center" wrapText="1"/>
    </xf>
    <xf numFmtId="0" fontId="34" fillId="0" borderId="0" xfId="218" applyFont="1" applyFill="1">
      <alignment vertical="center"/>
    </xf>
    <xf numFmtId="199" fontId="29" fillId="0" borderId="1" xfId="3" applyNumberFormat="1" applyFont="1" applyFill="1" applyBorder="1" applyAlignment="1" applyProtection="1">
      <alignment horizontal="right" vertical="center" wrapText="1"/>
      <protection locked="0"/>
    </xf>
    <xf numFmtId="0" fontId="27" fillId="3" borderId="9" xfId="0" applyFont="1" applyFill="1" applyBorder="1" applyAlignment="1" applyProtection="1">
      <alignment vertical="center"/>
    </xf>
    <xf numFmtId="0" fontId="29" fillId="0" borderId="8" xfId="230" applyFont="1" applyFill="1" applyBorder="1" applyAlignment="1">
      <alignment horizontal="left" vertical="center"/>
    </xf>
    <xf numFmtId="0" fontId="29" fillId="0" borderId="1" xfId="218" applyFont="1" applyFill="1" applyBorder="1" applyAlignment="1">
      <alignment horizontal="left" vertical="center"/>
    </xf>
    <xf numFmtId="0" fontId="27" fillId="0" borderId="8" xfId="230" applyFont="1" applyFill="1" applyBorder="1" applyAlignment="1">
      <alignment horizontal="left" vertical="center"/>
    </xf>
    <xf numFmtId="0" fontId="27" fillId="0" borderId="1" xfId="230" applyFont="1" applyFill="1" applyBorder="1" applyAlignment="1">
      <alignment horizontal="left" vertical="center"/>
    </xf>
    <xf numFmtId="0" fontId="27" fillId="0" borderId="8" xfId="230" applyFont="1" applyBorder="1" applyAlignment="1">
      <alignment horizontal="left" vertical="center"/>
    </xf>
    <xf numFmtId="0" fontId="27" fillId="2" borderId="1" xfId="230" applyFont="1" applyFill="1" applyBorder="1" applyAlignment="1">
      <alignment horizontal="left" vertical="center"/>
    </xf>
    <xf numFmtId="0" fontId="27" fillId="0" borderId="8" xfId="230" applyFont="1" applyFill="1" applyBorder="1">
      <alignment vertical="center"/>
    </xf>
    <xf numFmtId="0" fontId="29" fillId="0" borderId="1" xfId="230" applyFont="1" applyFill="1" applyBorder="1" applyAlignment="1">
      <alignment horizontal="distributed" vertical="center" indent="1"/>
    </xf>
    <xf numFmtId="0" fontId="1" fillId="0" borderId="0" xfId="0" applyFont="1" applyFill="1" applyBorder="1" applyAlignment="1"/>
    <xf numFmtId="197" fontId="9" fillId="0" borderId="0" xfId="230" applyNumberFormat="1" applyFill="1" applyProtection="1">
      <alignment vertical="center"/>
    </xf>
    <xf numFmtId="0" fontId="48" fillId="0" borderId="0" xfId="0" applyFont="1" applyFill="1" applyBorder="1" applyAlignment="1">
      <alignment horizontal="center" vertical="center"/>
    </xf>
    <xf numFmtId="49" fontId="11" fillId="0" borderId="8" xfId="224" applyNumberFormat="1" applyFont="1" applyFill="1" applyBorder="1" applyAlignment="1" applyProtection="1">
      <alignment horizontal="left" vertical="center"/>
    </xf>
    <xf numFmtId="0" fontId="29" fillId="2" borderId="1" xfId="230" applyFont="1" applyFill="1" applyBorder="1" applyAlignment="1" applyProtection="1">
      <alignment horizontal="left" vertical="center" wrapText="1"/>
    </xf>
    <xf numFmtId="49" fontId="12" fillId="0" borderId="8" xfId="224" applyNumberFormat="1" applyFont="1" applyBorder="1" applyAlignment="1" applyProtection="1">
      <alignment horizontal="left" vertical="center"/>
    </xf>
    <xf numFmtId="49" fontId="12" fillId="0" borderId="8" xfId="224" applyNumberFormat="1" applyFont="1" applyFill="1" applyBorder="1" applyAlignment="1" applyProtection="1">
      <alignment horizontal="left" vertical="center"/>
    </xf>
    <xf numFmtId="0" fontId="9" fillId="0" borderId="8" xfId="230" applyFill="1" applyBorder="1" applyAlignment="1" applyProtection="1">
      <alignment horizontal="left" vertical="center"/>
    </xf>
    <xf numFmtId="3" fontId="9" fillId="0" borderId="0" xfId="230" applyNumberFormat="1" applyFill="1" applyProtection="1">
      <alignment vertical="center"/>
    </xf>
    <xf numFmtId="4" fontId="27" fillId="0" borderId="1" xfId="0" applyNumberFormat="1" applyFont="1" applyFill="1" applyBorder="1" applyAlignment="1" applyProtection="1">
      <alignment horizontal="right" vertical="center"/>
    </xf>
    <xf numFmtId="4" fontId="27" fillId="0" borderId="2" xfId="0" applyNumberFormat="1" applyFont="1" applyFill="1" applyBorder="1" applyAlignment="1" applyProtection="1">
      <alignment horizontal="right" vertical="center"/>
    </xf>
    <xf numFmtId="4" fontId="27" fillId="0" borderId="4" xfId="0" applyNumberFormat="1" applyFont="1" applyFill="1" applyBorder="1" applyAlignment="1" applyProtection="1">
      <alignment horizontal="right" vertical="center"/>
    </xf>
    <xf numFmtId="0" fontId="29" fillId="0" borderId="8" xfId="230" applyFont="1" applyFill="1" applyBorder="1" applyAlignment="1" applyProtection="1">
      <alignment horizontal="left" vertical="center"/>
    </xf>
    <xf numFmtId="0" fontId="29" fillId="0" borderId="1" xfId="218" applyFont="1" applyFill="1" applyBorder="1" applyAlignment="1" applyProtection="1">
      <alignment horizontal="left" vertical="center"/>
    </xf>
    <xf numFmtId="0" fontId="27" fillId="0" borderId="8" xfId="230" applyFont="1" applyFill="1" applyBorder="1" applyAlignment="1" applyProtection="1">
      <alignment horizontal="left" vertical="center"/>
    </xf>
    <xf numFmtId="0" fontId="27" fillId="0" borderId="1" xfId="230" applyFont="1" applyFill="1" applyBorder="1" applyAlignment="1" applyProtection="1">
      <alignment horizontal="left" vertical="center"/>
    </xf>
    <xf numFmtId="3" fontId="9" fillId="0" borderId="0" xfId="230" applyNumberFormat="1">
      <alignment vertical="center"/>
    </xf>
    <xf numFmtId="0" fontId="52" fillId="0" borderId="0" xfId="0" applyFont="1" applyFill="1" applyBorder="1" applyAlignment="1">
      <alignment horizontal="center" vertical="center"/>
    </xf>
    <xf numFmtId="0" fontId="52" fillId="0" borderId="10" xfId="0" applyFont="1" applyFill="1" applyBorder="1" applyAlignment="1">
      <alignment horizontal="center" vertical="center"/>
    </xf>
    <xf numFmtId="0" fontId="12" fillId="0" borderId="0" xfId="0" applyFont="1" applyAlignment="1">
      <alignment horizontal="right"/>
    </xf>
    <xf numFmtId="0" fontId="29" fillId="0" borderId="2" xfId="217" applyFont="1" applyBorder="1" applyAlignment="1">
      <alignment horizontal="center" vertical="center"/>
    </xf>
    <xf numFmtId="0" fontId="29" fillId="0" borderId="8" xfId="217" applyFont="1" applyBorder="1" applyAlignment="1">
      <alignment horizontal="center" vertical="center"/>
    </xf>
    <xf numFmtId="0" fontId="29" fillId="0" borderId="11" xfId="217" applyFont="1" applyBorder="1" applyAlignment="1">
      <alignment horizontal="center" vertical="center"/>
    </xf>
    <xf numFmtId="0" fontId="29" fillId="0" borderId="4" xfId="217" applyFont="1" applyBorder="1" applyAlignment="1">
      <alignment horizontal="center" vertical="center"/>
    </xf>
    <xf numFmtId="49" fontId="29" fillId="0" borderId="1" xfId="188" applyNumberFormat="1" applyFont="1" applyFill="1" applyBorder="1" applyAlignment="1" applyProtection="1">
      <alignment horizontal="center" vertical="center"/>
    </xf>
    <xf numFmtId="0" fontId="53" fillId="0" borderId="1" xfId="0" applyFont="1" applyFill="1" applyBorder="1" applyAlignment="1">
      <alignment horizontal="center"/>
    </xf>
    <xf numFmtId="0" fontId="53" fillId="0" borderId="1" xfId="0" applyFont="1" applyFill="1" applyBorder="1" applyAlignment="1"/>
    <xf numFmtId="199" fontId="53" fillId="0" borderId="1" xfId="0" applyNumberFormat="1" applyFont="1" applyFill="1" applyBorder="1" applyAlignment="1"/>
    <xf numFmtId="0" fontId="5" fillId="0" borderId="0" xfId="0" applyFont="1" applyFill="1" applyBorder="1" applyAlignment="1">
      <alignment horizontal="left" vertical="top" wrapText="1"/>
    </xf>
    <xf numFmtId="0" fontId="54" fillId="0" borderId="0" xfId="221" applyFont="1" applyAlignment="1"/>
    <xf numFmtId="0" fontId="12" fillId="0" borderId="0" xfId="0" applyFont="1" applyAlignment="1">
      <alignment horizontal="right" vertical="center"/>
    </xf>
    <xf numFmtId="0" fontId="29" fillId="0" borderId="1" xfId="217" applyFont="1" applyBorder="1" applyAlignment="1">
      <alignment horizontal="center" vertical="center" wrapText="1"/>
    </xf>
    <xf numFmtId="0" fontId="29" fillId="0" borderId="1" xfId="0" applyFont="1" applyBorder="1" applyAlignment="1">
      <alignment horizontal="left" vertical="center"/>
    </xf>
    <xf numFmtId="198" fontId="29" fillId="0" borderId="1" xfId="1" applyNumberFormat="1" applyFont="1" applyBorder="1" applyAlignment="1">
      <alignment horizontal="right" vertical="center" wrapText="1"/>
    </xf>
    <xf numFmtId="0" fontId="12" fillId="0" borderId="1" xfId="0" applyFont="1" applyBorder="1" applyAlignment="1">
      <alignment horizontal="left" vertical="center"/>
    </xf>
    <xf numFmtId="198" fontId="12" fillId="0" borderId="1" xfId="0" applyNumberFormat="1" applyFont="1" applyBorder="1" applyAlignment="1">
      <alignment horizontal="right" vertical="center" wrapText="1"/>
    </xf>
    <xf numFmtId="0" fontId="9" fillId="0" borderId="0" xfId="230" applyFont="1" applyFill="1">
      <alignment vertical="center"/>
    </xf>
    <xf numFmtId="0" fontId="9" fillId="0" borderId="0" xfId="230" applyFont="1">
      <alignment vertical="center"/>
    </xf>
    <xf numFmtId="197" fontId="9" fillId="0" borderId="0" xfId="230" applyNumberFormat="1" applyFont="1">
      <alignment vertical="center"/>
    </xf>
    <xf numFmtId="198" fontId="9" fillId="0" borderId="0" xfId="230" applyNumberFormat="1">
      <alignment vertical="center"/>
    </xf>
    <xf numFmtId="0" fontId="55" fillId="0" borderId="0" xfId="189" applyFont="1" applyAlignment="1">
      <alignment horizontal="center" vertical="center"/>
    </xf>
    <xf numFmtId="0" fontId="0" fillId="0" borderId="0" xfId="189" applyFont="1" applyAlignment="1">
      <alignment horizontal="right"/>
    </xf>
    <xf numFmtId="197" fontId="29" fillId="0" borderId="12" xfId="230" applyNumberFormat="1" applyFont="1" applyBorder="1" applyAlignment="1">
      <alignment horizontal="center" vertical="center" wrapText="1"/>
    </xf>
    <xf numFmtId="198" fontId="9" fillId="2" borderId="0" xfId="162" applyNumberFormat="1" applyFont="1" applyFill="1" applyAlignment="1">
      <alignment horizontal="center" vertical="center" wrapText="1"/>
    </xf>
    <xf numFmtId="0" fontId="11" fillId="0" borderId="1" xfId="0" applyFont="1" applyFill="1" applyBorder="1" applyAlignment="1">
      <alignment horizontal="left" vertical="center" wrapText="1"/>
    </xf>
    <xf numFmtId="198" fontId="11" fillId="0" borderId="11" xfId="0" applyNumberFormat="1" applyFont="1" applyFill="1" applyBorder="1" applyAlignment="1">
      <alignment vertical="center" wrapText="1"/>
    </xf>
    <xf numFmtId="198" fontId="11" fillId="0" borderId="1" xfId="0" applyNumberFormat="1" applyFont="1" applyFill="1" applyBorder="1" applyAlignment="1">
      <alignment vertical="center" wrapText="1"/>
    </xf>
    <xf numFmtId="0" fontId="56" fillId="0" borderId="1" xfId="213" applyFont="1" applyFill="1" applyBorder="1" applyAlignment="1">
      <alignment horizontal="left" vertical="center" wrapText="1"/>
    </xf>
    <xf numFmtId="198" fontId="12" fillId="0" borderId="11" xfId="0" applyNumberFormat="1" applyFont="1" applyFill="1" applyBorder="1" applyAlignment="1">
      <alignment vertical="center" wrapText="1"/>
    </xf>
    <xf numFmtId="198" fontId="12" fillId="0" borderId="1" xfId="0" applyNumberFormat="1" applyFont="1" applyFill="1" applyBorder="1" applyAlignment="1">
      <alignment vertical="center" wrapText="1"/>
    </xf>
    <xf numFmtId="202" fontId="57" fillId="0" borderId="1" xfId="0" applyNumberFormat="1" applyFont="1" applyFill="1" applyBorder="1" applyAlignment="1">
      <alignment horizontal="center" vertical="center" wrapText="1"/>
    </xf>
    <xf numFmtId="0" fontId="10" fillId="0" borderId="0" xfId="189" applyFont="1" applyFill="1" applyBorder="1" applyAlignment="1">
      <alignment horizontal="center" vertical="center"/>
    </xf>
    <xf numFmtId="0" fontId="12" fillId="0" borderId="0" xfId="189" applyFont="1" applyBorder="1" applyAlignment="1">
      <alignment horizontal="left" vertical="center"/>
    </xf>
    <xf numFmtId="0" fontId="12" fillId="0" borderId="0" xfId="189" applyFont="1" applyBorder="1" applyAlignment="1">
      <alignment horizontal="right" vertical="center"/>
    </xf>
    <xf numFmtId="0" fontId="29" fillId="0" borderId="1" xfId="0" applyFont="1" applyBorder="1" applyAlignment="1">
      <alignment horizontal="center" vertical="center" wrapText="1"/>
    </xf>
    <xf numFmtId="203" fontId="11" fillId="0" borderId="1" xfId="191" applyNumberFormat="1" applyFont="1" applyFill="1" applyBorder="1" applyAlignment="1">
      <alignment horizontal="left" vertical="center"/>
    </xf>
    <xf numFmtId="198" fontId="11" fillId="0" borderId="1" xfId="191" applyNumberFormat="1" applyFont="1" applyFill="1" applyBorder="1" applyAlignment="1">
      <alignment horizontal="right" vertical="center" wrapText="1"/>
    </xf>
    <xf numFmtId="203" fontId="12" fillId="0" borderId="1" xfId="191" applyNumberFormat="1" applyFont="1" applyFill="1" applyBorder="1" applyAlignment="1">
      <alignment horizontal="left" vertical="center"/>
    </xf>
    <xf numFmtId="198" fontId="12" fillId="0" borderId="1" xfId="191" applyNumberFormat="1" applyFont="1" applyFill="1" applyBorder="1" applyAlignment="1">
      <alignment horizontal="right" vertical="center" wrapText="1"/>
    </xf>
    <xf numFmtId="0" fontId="11" fillId="0" borderId="1" xfId="191" applyFont="1" applyFill="1" applyBorder="1" applyAlignment="1">
      <alignment horizontal="center" vertical="center"/>
    </xf>
    <xf numFmtId="0" fontId="2" fillId="0" borderId="0" xfId="230" applyFont="1" applyFill="1" applyAlignment="1" applyProtection="1">
      <alignment horizontal="center" vertical="center"/>
    </xf>
    <xf numFmtId="0" fontId="12" fillId="0" borderId="0" xfId="230" applyFont="1">
      <alignment vertical="center"/>
    </xf>
    <xf numFmtId="0" fontId="50" fillId="2" borderId="0" xfId="230" applyFont="1" applyFill="1">
      <alignment vertical="center"/>
    </xf>
    <xf numFmtId="197" fontId="27" fillId="2" borderId="0" xfId="230" applyNumberFormat="1" applyFont="1" applyFill="1" applyBorder="1" applyAlignment="1">
      <alignment horizontal="right" vertical="center"/>
    </xf>
    <xf numFmtId="0" fontId="29" fillId="2" borderId="1" xfId="230" applyFont="1" applyFill="1" applyBorder="1" applyAlignment="1">
      <alignment horizontal="distributed" vertical="center" wrapText="1" indent="3"/>
    </xf>
    <xf numFmtId="197" fontId="29" fillId="2" borderId="8" xfId="230" applyNumberFormat="1" applyFont="1" applyFill="1" applyBorder="1" applyAlignment="1">
      <alignment horizontal="center" vertical="center" wrapText="1"/>
    </xf>
    <xf numFmtId="197" fontId="29" fillId="2" borderId="1" xfId="230" applyNumberFormat="1" applyFont="1" applyFill="1" applyBorder="1" applyAlignment="1">
      <alignment horizontal="center" vertical="center" wrapText="1"/>
    </xf>
    <xf numFmtId="197" fontId="29" fillId="2" borderId="11" xfId="230" applyNumberFormat="1" applyFont="1" applyFill="1" applyBorder="1" applyAlignment="1">
      <alignment horizontal="center" vertical="center" wrapText="1"/>
    </xf>
    <xf numFmtId="49" fontId="58" fillId="4" borderId="13" xfId="0" applyNumberFormat="1" applyFont="1" applyFill="1" applyBorder="1" applyAlignment="1" applyProtection="1">
      <alignment vertical="center" wrapText="1"/>
    </xf>
    <xf numFmtId="4" fontId="58" fillId="5" borderId="13" xfId="0" applyNumberFormat="1" applyFont="1" applyFill="1" applyBorder="1" applyAlignment="1" applyProtection="1">
      <alignment vertical="center"/>
    </xf>
    <xf numFmtId="49" fontId="58" fillId="4" borderId="13" xfId="0" applyNumberFormat="1" applyFont="1" applyFill="1" applyBorder="1" applyAlignment="1" applyProtection="1">
      <alignment horizontal="left" vertical="center" wrapText="1"/>
    </xf>
    <xf numFmtId="4" fontId="58" fillId="6" borderId="13" xfId="0" applyNumberFormat="1" applyFont="1" applyFill="1" applyBorder="1" applyAlignment="1" applyProtection="1">
      <alignment vertical="center"/>
    </xf>
    <xf numFmtId="49" fontId="59" fillId="7" borderId="13" xfId="0" applyNumberFormat="1" applyFont="1" applyFill="1" applyBorder="1" applyAlignment="1" applyProtection="1">
      <alignment horizontal="left" vertical="center" wrapText="1"/>
    </xf>
    <xf numFmtId="0" fontId="58" fillId="4" borderId="14" xfId="0" applyFont="1" applyFill="1" applyBorder="1" applyAlignment="1" applyProtection="1">
      <alignment vertical="center"/>
    </xf>
    <xf numFmtId="4" fontId="58" fillId="6" borderId="14" xfId="0" applyNumberFormat="1" applyFont="1" applyFill="1" applyBorder="1" applyAlignment="1" applyProtection="1">
      <alignment vertical="center"/>
    </xf>
    <xf numFmtId="0" fontId="58" fillId="4" borderId="13" xfId="0" applyFont="1" applyFill="1" applyBorder="1" applyAlignment="1" applyProtection="1">
      <alignment horizontal="left" vertical="center" wrapText="1"/>
    </xf>
    <xf numFmtId="0" fontId="58" fillId="6" borderId="13" xfId="0" applyNumberFormat="1" applyFont="1" applyFill="1" applyBorder="1" applyAlignment="1" applyProtection="1">
      <alignment vertical="center"/>
    </xf>
    <xf numFmtId="0" fontId="58" fillId="4" borderId="13" xfId="0" applyFont="1" applyFill="1" applyBorder="1" applyAlignment="1" applyProtection="1">
      <alignment vertical="center" wrapText="1"/>
    </xf>
    <xf numFmtId="4" fontId="58" fillId="8" borderId="13" xfId="0" applyNumberFormat="1" applyFont="1" applyFill="1" applyBorder="1" applyAlignment="1" applyProtection="1">
      <alignment vertical="center"/>
    </xf>
    <xf numFmtId="49" fontId="60" fillId="4" borderId="13" xfId="0" applyNumberFormat="1" applyFont="1" applyFill="1" applyBorder="1" applyAlignment="1" applyProtection="1">
      <alignment vertical="center" wrapText="1"/>
    </xf>
    <xf numFmtId="4" fontId="60" fillId="5" borderId="13" xfId="0" applyNumberFormat="1" applyFont="1" applyFill="1" applyBorder="1" applyAlignment="1" applyProtection="1">
      <alignment vertical="center"/>
    </xf>
    <xf numFmtId="0" fontId="0" fillId="0" borderId="0" xfId="0" applyAlignment="1" applyProtection="1"/>
    <xf numFmtId="0" fontId="29" fillId="0" borderId="0" xfId="230" applyFont="1" applyFill="1" applyAlignment="1">
      <alignment horizontal="center" vertical="center" wrapText="1"/>
    </xf>
    <xf numFmtId="0" fontId="9" fillId="2" borderId="0" xfId="218" applyFill="1">
      <alignment vertical="center"/>
    </xf>
    <xf numFmtId="0" fontId="9" fillId="0" borderId="0" xfId="218" applyFill="1">
      <alignment vertical="center"/>
    </xf>
    <xf numFmtId="0" fontId="0" fillId="0" borderId="0" xfId="0" applyFill="1" applyAlignment="1" applyProtection="1"/>
    <xf numFmtId="0" fontId="27" fillId="0" borderId="0" xfId="230" applyFont="1" applyFill="1" applyAlignment="1">
      <alignment horizontal="left" vertical="center"/>
    </xf>
    <xf numFmtId="197" fontId="27" fillId="0" borderId="0" xfId="230" applyNumberFormat="1" applyFont="1" applyFill="1" applyBorder="1" applyAlignment="1">
      <alignment horizontal="right" vertical="center"/>
    </xf>
    <xf numFmtId="197" fontId="29" fillId="0" borderId="8" xfId="230" applyNumberFormat="1" applyFont="1" applyFill="1" applyBorder="1" applyAlignment="1">
      <alignment vertical="center" wrapText="1"/>
    </xf>
    <xf numFmtId="0" fontId="29" fillId="0" borderId="8" xfId="230" applyNumberFormat="1" applyFont="1" applyFill="1" applyBorder="1" applyAlignment="1">
      <alignment horizontal="left" vertical="center"/>
    </xf>
    <xf numFmtId="0" fontId="29" fillId="0" borderId="1" xfId="230" applyNumberFormat="1" applyFont="1" applyFill="1" applyBorder="1" applyAlignment="1">
      <alignment vertical="center" wrapText="1"/>
    </xf>
    <xf numFmtId="9" fontId="29" fillId="0" borderId="1" xfId="3" applyNumberFormat="1" applyFont="1" applyFill="1" applyBorder="1" applyAlignment="1" applyProtection="1">
      <alignment horizontal="right" vertical="center" wrapText="1"/>
      <protection locked="0"/>
    </xf>
    <xf numFmtId="0" fontId="27" fillId="0" borderId="1" xfId="230" applyFont="1" applyFill="1" applyBorder="1" applyAlignment="1">
      <alignment horizontal="left" vertical="center" wrapText="1"/>
    </xf>
    <xf numFmtId="0" fontId="27" fillId="2" borderId="8" xfId="230" applyFont="1" applyFill="1" applyBorder="1" applyAlignment="1">
      <alignment horizontal="left" vertical="center"/>
    </xf>
    <xf numFmtId="0" fontId="27" fillId="2" borderId="1" xfId="230" applyFont="1" applyFill="1" applyBorder="1" applyAlignment="1">
      <alignment horizontal="left" vertical="center" wrapText="1"/>
    </xf>
    <xf numFmtId="0" fontId="27" fillId="0" borderId="8" xfId="230" applyFont="1" applyFill="1" applyBorder="1" applyAlignment="1">
      <alignment horizontal="left" vertical="top" wrapText="1"/>
    </xf>
    <xf numFmtId="0" fontId="27" fillId="0" borderId="1" xfId="230" applyNumberFormat="1" applyFont="1" applyFill="1" applyBorder="1" applyAlignment="1">
      <alignment vertical="center" wrapText="1"/>
    </xf>
    <xf numFmtId="0" fontId="29" fillId="0" borderId="8" xfId="230" applyFont="1" applyFill="1" applyBorder="1" applyAlignment="1">
      <alignment horizontal="distributed" vertical="center"/>
    </xf>
    <xf numFmtId="49" fontId="29" fillId="0" borderId="1" xfId="0" applyNumberFormat="1" applyFont="1" applyFill="1" applyBorder="1" applyAlignment="1" applyProtection="1">
      <alignment horizontal="distributed" vertical="center" wrapText="1"/>
    </xf>
    <xf numFmtId="0" fontId="29" fillId="0" borderId="8" xfId="230" applyNumberFormat="1" applyFont="1" applyFill="1" applyBorder="1" applyAlignment="1" applyProtection="1">
      <alignment horizontal="left" vertical="center"/>
    </xf>
    <xf numFmtId="0" fontId="29" fillId="0" borderId="1" xfId="230" applyNumberFormat="1" applyFont="1" applyFill="1" applyBorder="1" applyAlignment="1" applyProtection="1">
      <alignment vertical="center" wrapText="1"/>
    </xf>
    <xf numFmtId="0" fontId="27" fillId="2" borderId="8" xfId="218" applyFont="1" applyFill="1" applyBorder="1" applyAlignment="1" applyProtection="1">
      <alignment horizontal="left" vertical="center"/>
    </xf>
    <xf numFmtId="0" fontId="27" fillId="2" borderId="1" xfId="218" applyFont="1" applyFill="1" applyBorder="1" applyAlignment="1" applyProtection="1">
      <alignment horizontal="left" vertical="center" wrapText="1"/>
    </xf>
    <xf numFmtId="0" fontId="44" fillId="0" borderId="8" xfId="230" applyFont="1" applyFill="1" applyBorder="1" applyAlignment="1">
      <alignment horizontal="distributed" vertical="center"/>
    </xf>
    <xf numFmtId="0" fontId="29" fillId="0" borderId="1" xfId="230" applyFont="1" applyFill="1" applyBorder="1" applyAlignment="1">
      <alignment horizontal="distributed" vertical="center" wrapText="1" indent="2"/>
    </xf>
    <xf numFmtId="198" fontId="9" fillId="0" borderId="0" xfId="230" applyNumberFormat="1" applyFill="1">
      <alignment vertical="center"/>
    </xf>
    <xf numFmtId="0" fontId="0" fillId="0" borderId="0" xfId="230" applyFont="1" applyFill="1">
      <alignment vertical="center"/>
    </xf>
    <xf numFmtId="197" fontId="29" fillId="0" borderId="5" xfId="230" applyNumberFormat="1" applyFont="1" applyFill="1" applyBorder="1" applyAlignment="1">
      <alignment horizontal="center" vertical="center" wrapText="1"/>
    </xf>
    <xf numFmtId="0" fontId="29" fillId="0" borderId="1" xfId="230" applyFont="1" applyFill="1" applyBorder="1" applyAlignment="1">
      <alignment horizontal="center" vertical="center" wrapText="1"/>
    </xf>
    <xf numFmtId="197" fontId="29" fillId="0" borderId="0" xfId="230" applyNumberFormat="1" applyFont="1" applyFill="1" applyAlignment="1">
      <alignment horizontal="center" vertical="center" wrapText="1"/>
    </xf>
    <xf numFmtId="198" fontId="27" fillId="0" borderId="1" xfId="138" applyNumberFormat="1" applyFont="1" applyFill="1" applyBorder="1" applyAlignment="1" applyProtection="1">
      <alignment vertical="center" wrapText="1"/>
    </xf>
    <xf numFmtId="198" fontId="27" fillId="0" borderId="1" xfId="1" applyNumberFormat="1" applyFont="1" applyFill="1" applyBorder="1" applyAlignment="1" applyProtection="1">
      <alignment horizontal="right" vertical="center" wrapText="1"/>
      <protection locked="0"/>
    </xf>
    <xf numFmtId="199" fontId="27" fillId="0" borderId="1" xfId="172" applyNumberFormat="1" applyFont="1" applyFill="1" applyBorder="1" applyAlignment="1" applyProtection="1">
      <alignment vertical="center" wrapText="1"/>
      <protection locked="0"/>
    </xf>
    <xf numFmtId="49" fontId="27" fillId="0" borderId="1" xfId="138" applyNumberFormat="1" applyFont="1" applyFill="1" applyBorder="1" applyAlignment="1" applyProtection="1">
      <alignment horizontal="left" vertical="center" wrapText="1"/>
    </xf>
    <xf numFmtId="198" fontId="29" fillId="0" borderId="1" xfId="1" applyNumberFormat="1" applyFont="1" applyFill="1" applyBorder="1" applyAlignment="1" applyProtection="1">
      <alignment horizontal="right" vertical="center" wrapText="1"/>
      <protection locked="0"/>
    </xf>
    <xf numFmtId="0" fontId="29" fillId="0" borderId="1" xfId="230" applyFont="1" applyFill="1" applyBorder="1" applyAlignment="1">
      <alignment vertical="center" wrapText="1"/>
    </xf>
    <xf numFmtId="0" fontId="27" fillId="0" borderId="8" xfId="230" applyNumberFormat="1" applyFont="1" applyFill="1" applyBorder="1" applyAlignment="1">
      <alignment horizontal="left" vertical="center"/>
    </xf>
    <xf numFmtId="0" fontId="27" fillId="0" borderId="1" xfId="230" applyNumberFormat="1" applyFont="1" applyFill="1" applyBorder="1" applyAlignment="1">
      <alignment horizontal="left" vertical="center" wrapText="1"/>
    </xf>
    <xf numFmtId="0" fontId="27" fillId="0" borderId="8" xfId="218" applyFont="1" applyFill="1" applyBorder="1" applyAlignment="1">
      <alignment horizontal="left" vertical="center"/>
    </xf>
    <xf numFmtId="0" fontId="29" fillId="0" borderId="1" xfId="230" applyNumberFormat="1" applyFont="1" applyFill="1" applyBorder="1" applyAlignment="1">
      <alignment horizontal="left" vertical="center" wrapText="1"/>
    </xf>
    <xf numFmtId="0" fontId="61" fillId="0" borderId="0" xfId="230" applyFont="1" applyFill="1">
      <alignment vertical="center"/>
    </xf>
    <xf numFmtId="3" fontId="9" fillId="0" borderId="0" xfId="230" applyNumberFormat="1" applyFill="1">
      <alignment vertical="center"/>
    </xf>
    <xf numFmtId="0" fontId="29" fillId="2" borderId="0" xfId="230" applyFont="1" applyFill="1" applyAlignment="1" applyProtection="1">
      <alignment horizontal="center" vertical="center" wrapText="1"/>
    </xf>
    <xf numFmtId="0" fontId="27" fillId="2" borderId="0" xfId="230" applyFont="1" applyFill="1" applyProtection="1">
      <alignment vertical="center"/>
    </xf>
    <xf numFmtId="0" fontId="9" fillId="2" borderId="0" xfId="218" applyFill="1" applyProtection="1">
      <alignment vertical="center"/>
    </xf>
    <xf numFmtId="197" fontId="9" fillId="2" borderId="0" xfId="230" applyNumberFormat="1" applyFill="1" applyProtection="1">
      <alignment vertical="center"/>
    </xf>
    <xf numFmtId="0" fontId="62" fillId="2" borderId="0" xfId="230" applyFont="1" applyFill="1" applyProtection="1">
      <alignment vertical="center"/>
    </xf>
    <xf numFmtId="0" fontId="27" fillId="0" borderId="0" xfId="230" applyFont="1" applyFill="1" applyAlignment="1" applyProtection="1">
      <alignment horizontal="left" vertical="center"/>
    </xf>
    <xf numFmtId="0" fontId="50" fillId="0" borderId="0" xfId="230" applyFont="1" applyFill="1" applyProtection="1">
      <alignment vertical="center"/>
    </xf>
    <xf numFmtId="0" fontId="29" fillId="0" borderId="1" xfId="230" applyFont="1" applyFill="1" applyBorder="1" applyAlignment="1" applyProtection="1">
      <alignment horizontal="center" vertical="center" wrapText="1"/>
    </xf>
    <xf numFmtId="197" fontId="29" fillId="0" borderId="0" xfId="230" applyNumberFormat="1" applyFont="1" applyFill="1" applyAlignment="1" applyProtection="1">
      <alignment horizontal="center" vertical="center" wrapText="1"/>
    </xf>
    <xf numFmtId="0" fontId="34" fillId="0" borderId="0" xfId="218" applyFont="1" applyFill="1" applyAlignment="1" applyProtection="1">
      <alignment horizontal="center" vertical="center"/>
    </xf>
    <xf numFmtId="0" fontId="27" fillId="0" borderId="8" xfId="230" applyFont="1" applyFill="1" applyBorder="1" applyAlignment="1" applyProtection="1">
      <alignment horizontal="left" vertical="top" wrapText="1"/>
    </xf>
    <xf numFmtId="0" fontId="27" fillId="0" borderId="1" xfId="230" applyNumberFormat="1" applyFont="1" applyFill="1" applyBorder="1" applyAlignment="1" applyProtection="1">
      <alignment vertical="center" wrapText="1"/>
    </xf>
    <xf numFmtId="0" fontId="29" fillId="0" borderId="8" xfId="230" applyFont="1" applyFill="1" applyBorder="1" applyAlignment="1" applyProtection="1">
      <alignment horizontal="distributed" vertical="center"/>
    </xf>
    <xf numFmtId="0" fontId="27" fillId="0" borderId="8" xfId="218" applyFont="1" applyFill="1" applyBorder="1" applyAlignment="1" applyProtection="1">
      <alignment horizontal="left" vertical="center"/>
    </xf>
    <xf numFmtId="0" fontId="44" fillId="0" borderId="8" xfId="230" applyFont="1" applyFill="1" applyBorder="1" applyAlignment="1" applyProtection="1">
      <alignment horizontal="distributed" vertical="center"/>
    </xf>
    <xf numFmtId="0" fontId="29" fillId="0" borderId="1" xfId="230" applyNumberFormat="1" applyFont="1" applyFill="1" applyBorder="1" applyAlignment="1" applyProtection="1">
      <alignment horizontal="distributed" vertical="center"/>
    </xf>
    <xf numFmtId="3" fontId="9" fillId="2" borderId="0" xfId="230" applyNumberFormat="1" applyFill="1" applyProtection="1">
      <alignment vertical="center"/>
    </xf>
    <xf numFmtId="0" fontId="27" fillId="0" borderId="8" xfId="230" applyFont="1" applyFill="1" applyBorder="1" applyAlignment="1" applyProtection="1" quotePrefix="1">
      <alignment horizontal="left" vertical="center"/>
    </xf>
    <xf numFmtId="0" fontId="27" fillId="2" borderId="8" xfId="230" applyFont="1" applyFill="1" applyBorder="1" applyAlignment="1" quotePrefix="1">
      <alignment horizontal="left" vertical="center"/>
    </xf>
  </cellXfs>
  <cellStyles count="23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数量 2 2" xfId="49"/>
    <cellStyle name="链接单元格 4 2 2" xfId="50"/>
    <cellStyle name="好 2 2 2" xfId="51"/>
    <cellStyle name="_Book1_3 2" xfId="52"/>
    <cellStyle name="Accent5 3" xfId="53"/>
    <cellStyle name="分级显示行_1_Book1" xfId="54"/>
    <cellStyle name="Accent4 3 2" xfId="55"/>
    <cellStyle name="差_Book1 2" xfId="56"/>
    <cellStyle name="汇总 2 3 2" xfId="57"/>
    <cellStyle name="解释性文本 4" xfId="58"/>
    <cellStyle name="Accent1 - 20% 2 2" xfId="59"/>
    <cellStyle name="好_0605石屏 2 2" xfId="60"/>
    <cellStyle name="标题 4 4" xfId="61"/>
    <cellStyle name="Accent6 - 20% 3" xfId="62"/>
    <cellStyle name="60% - 强调文字颜色 1 2" xfId="63"/>
    <cellStyle name="标题 6 2" xfId="64"/>
    <cellStyle name="标题 2 2 4" xfId="65"/>
    <cellStyle name="常规 2 2 6" xfId="66"/>
    <cellStyle name="适中 5 3" xfId="67"/>
    <cellStyle name="警告文本 6" xfId="68"/>
    <cellStyle name="日期 2 2 2" xfId="69"/>
    <cellStyle name="常规 2 4 2" xfId="70"/>
    <cellStyle name="寘嬫愗傝_Region Orders (2)" xfId="71"/>
    <cellStyle name="60% - 强调文字颜色 3 2" xfId="72"/>
    <cellStyle name="超链接 3" xfId="73"/>
    <cellStyle name="60% - 强调文字颜色 4 2 2" xfId="74"/>
    <cellStyle name="注释 2" xfId="75"/>
    <cellStyle name="输入 4 4" xfId="76"/>
    <cellStyle name="标题 1 3 2" xfId="77"/>
    <cellStyle name="输出 3 2 2" xfId="78"/>
    <cellStyle name="表标题" xfId="79"/>
    <cellStyle name="60% - 强调文字颜色 6 3" xfId="80"/>
    <cellStyle name="Accent5 - 20% 2" xfId="81"/>
    <cellStyle name="差 3 4" xfId="82"/>
    <cellStyle name="计算 3 3" xfId="83"/>
    <cellStyle name="Accent3 - 60% 2" xfId="84"/>
    <cellStyle name="Category 2" xfId="85"/>
    <cellStyle name="_ET_STYLE_NoName_00__Book1_1 2 2" xfId="86"/>
    <cellStyle name="常规 444" xfId="87"/>
    <cellStyle name="标题1 2 2 2" xfId="88"/>
    <cellStyle name="Accent6 - 40%" xfId="89"/>
    <cellStyle name="20% - 强调文字颜色 3 2 2" xfId="90"/>
    <cellStyle name="Accent4 - 40% 2" xfId="91"/>
    <cellStyle name="Accent3" xfId="92"/>
    <cellStyle name="强调文字颜色 5 2 3" xfId="93"/>
    <cellStyle name="40% - 强调文字颜色 1 2" xfId="94"/>
    <cellStyle name="常规 9 4" xfId="95"/>
    <cellStyle name="标题 1 2" xfId="96"/>
    <cellStyle name="标题 2 2 2" xfId="97"/>
    <cellStyle name="常规 3 3" xfId="98"/>
    <cellStyle name="40% - 强调文字颜色 2 2 2" xfId="99"/>
    <cellStyle name="好_Book1 2" xfId="100"/>
    <cellStyle name="Accent1 - 60%" xfId="101"/>
    <cellStyle name="差_0502通海县 3" xfId="102"/>
    <cellStyle name="差_0605石屏 2 2" xfId="103"/>
    <cellStyle name="Accent6 - 60% 2 2" xfId="104"/>
    <cellStyle name="PSHeading 3 3" xfId="105"/>
    <cellStyle name="6mal" xfId="106"/>
    <cellStyle name="汇总 2 2" xfId="107"/>
    <cellStyle name="检查单元格 6" xfId="108"/>
    <cellStyle name="sstot" xfId="109"/>
    <cellStyle name="编号" xfId="110"/>
    <cellStyle name="常规 11 3" xfId="111"/>
    <cellStyle name="强调文字颜色 4 2 3" xfId="112"/>
    <cellStyle name="60% - 强调文字颜色 2 2 2" xfId="113"/>
    <cellStyle name="40% - 强调文字颜色 2 3" xfId="114"/>
    <cellStyle name="超级链接" xfId="115"/>
    <cellStyle name="强调文字颜色 2 3 2" xfId="116"/>
    <cellStyle name="常规 20" xfId="117"/>
    <cellStyle name="Input [yellow]" xfId="118"/>
    <cellStyle name="60% - 强调文字颜色 4 3" xfId="119"/>
    <cellStyle name="40% - 强调文字颜色 6 2 2" xfId="120"/>
    <cellStyle name="60% - 强调文字颜色 2 3" xfId="121"/>
    <cellStyle name="Accent6 3" xfId="122"/>
    <cellStyle name="强调 1 2" xfId="123"/>
    <cellStyle name="常规_Sheet3" xfId="124"/>
    <cellStyle name="60% - 强调文字颜色 6 2 2" xfId="125"/>
    <cellStyle name="差_2007年地州资金往来对账表" xfId="126"/>
    <cellStyle name="强调文字颜色 1 2 2" xfId="127"/>
    <cellStyle name="Accent2 3 2" xfId="128"/>
    <cellStyle name="0,0_x000d__x000a_NA_x000d__x000a_" xfId="129"/>
    <cellStyle name="_弱电系统设备配置报价清单" xfId="130"/>
    <cellStyle name="40% - 强调文字颜色 6 3" xfId="131"/>
    <cellStyle name="千分位_97-917" xfId="132"/>
    <cellStyle name="60% - 强调文字颜色 1 3" xfId="133"/>
    <cellStyle name="部门 2 2" xfId="134"/>
    <cellStyle name="Millares [0]_96 Risk" xfId="135"/>
    <cellStyle name="强调文字颜色 1 3" xfId="136"/>
    <cellStyle name="Pourcentage_pldt" xfId="137"/>
    <cellStyle name="常规_exceltmp1" xfId="138"/>
    <cellStyle name="20% - 强调文字颜色 1 3" xfId="139"/>
    <cellStyle name="60% - 强调文字颜色 5 2 2" xfId="140"/>
    <cellStyle name="Accent3 - 40% 2 2" xfId="141"/>
    <cellStyle name="强调文字颜色 3 3" xfId="142"/>
    <cellStyle name="好_0502通海县 2" xfId="143"/>
    <cellStyle name="强调文字颜色 2 2 2" xfId="144"/>
    <cellStyle name="Mon閠aire [0]_!!!GO" xfId="145"/>
    <cellStyle name="per.style" xfId="146"/>
    <cellStyle name="40% - 强调文字颜色 1 3" xfId="147"/>
    <cellStyle name="Milliers_!!!GO" xfId="148"/>
    <cellStyle name="Header2 2 2" xfId="149"/>
    <cellStyle name="标题 3 3 2 2" xfId="150"/>
    <cellStyle name="借出原因 2 2" xfId="151"/>
    <cellStyle name="Currency_!!!GO" xfId="152"/>
    <cellStyle name="PSSpacer 2" xfId="153"/>
    <cellStyle name="Standard_AREAS" xfId="154"/>
    <cellStyle name="Month 2" xfId="155"/>
    <cellStyle name="捠壿_Region Orders (2)" xfId="156"/>
    <cellStyle name="PSInt 2" xfId="157"/>
    <cellStyle name="no dec" xfId="158"/>
    <cellStyle name="PSDec 2" xfId="159"/>
    <cellStyle name="千位分隔 2" xfId="160"/>
    <cellStyle name="Grey" xfId="161"/>
    <cellStyle name="常规 10" xfId="162"/>
    <cellStyle name="常规 15 2 2" xfId="163"/>
    <cellStyle name="40% - 强调文字颜色 3 2" xfId="164"/>
    <cellStyle name="常规 5 42" xfId="165"/>
    <cellStyle name="强调文字颜色 3 2" xfId="166"/>
    <cellStyle name="商品名称 4" xfId="167"/>
    <cellStyle name="强调文字颜色 6 3" xfId="168"/>
    <cellStyle name="常规 19 2" xfId="169"/>
    <cellStyle name="20% - 强调文字颜色 1 2 2" xfId="170"/>
    <cellStyle name="20% - 强调文字颜色 5 2 2" xfId="171"/>
    <cellStyle name="百分比 2" xfId="172"/>
    <cellStyle name="超链接 2" xfId="173"/>
    <cellStyle name="常规 19" xfId="174"/>
    <cellStyle name="20% - 强调文字颜色 4 3" xfId="175"/>
    <cellStyle name="Header1" xfId="176"/>
    <cellStyle name="常规 2 4" xfId="177"/>
    <cellStyle name="PSChar" xfId="178"/>
    <cellStyle name="常规 428" xfId="179"/>
    <cellStyle name="后继超级链接 3" xfId="180"/>
    <cellStyle name="常规 2 2" xfId="181"/>
    <cellStyle name="标题 5 2" xfId="182"/>
    <cellStyle name="40% - 强调文字颜色 5 2" xfId="183"/>
    <cellStyle name="标题 4 2" xfId="184"/>
    <cellStyle name="Milliers [0]_!!!GO" xfId="185"/>
    <cellStyle name="Dollar (zero dec)" xfId="186"/>
    <cellStyle name="标题 3 2" xfId="187"/>
    <cellStyle name="常规 19 2 2" xfId="188"/>
    <cellStyle name="常规 16" xfId="189"/>
    <cellStyle name="RowLevel_0" xfId="190"/>
    <cellStyle name="常规 16 2" xfId="191"/>
    <cellStyle name="强调 2 2" xfId="192"/>
    <cellStyle name="Currency1" xfId="193"/>
    <cellStyle name="强调 3" xfId="194"/>
    <cellStyle name="Comma [0]_!!!GO" xfId="195"/>
    <cellStyle name="Percent [2] 2" xfId="196"/>
    <cellStyle name="常规 10 2_报预算局：2016年云南省及省本级1-7月社保基金预算执行情况表（0823）" xfId="197"/>
    <cellStyle name="普通_97-917" xfId="198"/>
    <cellStyle name="常规 2 2 2" xfId="199"/>
    <cellStyle name="常规 5" xfId="200"/>
    <cellStyle name="comma zerodec" xfId="201"/>
    <cellStyle name="Input Cells" xfId="202"/>
    <cellStyle name="40% - 强调文字颜色 3 3" xfId="203"/>
    <cellStyle name="常规 452" xfId="204"/>
    <cellStyle name="Comma_!!!GO" xfId="205"/>
    <cellStyle name="常规 28" xfId="206"/>
    <cellStyle name="分级显示列_1_Book1" xfId="207"/>
    <cellStyle name="Date" xfId="208"/>
    <cellStyle name="Millares_96 Risk" xfId="209"/>
    <cellStyle name="Normal" xfId="210"/>
    <cellStyle name="常规_2004年基金预算(二稿)" xfId="211"/>
    <cellStyle name="未定义" xfId="212"/>
    <cellStyle name="常规 4" xfId="213"/>
    <cellStyle name="Normal - Style1" xfId="214"/>
    <cellStyle name="常规 2 2 11 2" xfId="215"/>
    <cellStyle name="New Times Roman" xfId="216"/>
    <cellStyle name="常规_2007年云南省向人大报送政府收支预算表格式编制过程表 2 2 2" xfId="217"/>
    <cellStyle name="常规_2007年云南省向人大报送政府收支预算表格式编制过程表" xfId="218"/>
    <cellStyle name="PSDate" xfId="219"/>
    <cellStyle name="捠壿 [0.00]_Region Orders (2)" xfId="220"/>
    <cellStyle name="常规 3 7" xfId="221"/>
    <cellStyle name="Moneda_96 Risk" xfId="222"/>
    <cellStyle name="常规 15 2" xfId="223"/>
    <cellStyle name="常规 8" xfId="224"/>
    <cellStyle name="千分位[0]_laroux" xfId="225"/>
    <cellStyle name="args.style" xfId="226"/>
    <cellStyle name="Linked Cells" xfId="227"/>
    <cellStyle name="Moneda [0]_96 Risk" xfId="228"/>
    <cellStyle name="ColLevel_0" xfId="229"/>
    <cellStyle name="常规_2007年云南省向人大报送政府收支预算表格式编制过程表 2" xfId="230"/>
    <cellStyle name="常规_2007年云南省向人大报送政府收支预算表格式编制过程表 2 2" xfId="231"/>
  </cellStyles>
  <dxfs count="6">
    <dxf>
      <font>
        <color indexed="9"/>
      </font>
    </dxf>
    <dxf>
      <font>
        <b val="1"/>
        <i val="0"/>
      </font>
    </dxf>
    <dxf>
      <font>
        <color indexed="10"/>
      </font>
    </dxf>
    <dxf>
      <font>
        <b val="0"/>
        <color indexed="9"/>
      </font>
    </dxf>
    <dxf>
      <font>
        <b val="0"/>
        <i val="0"/>
        <color indexed="9"/>
      </font>
    </dxf>
    <dxf>
      <font>
        <b val="0"/>
        <i val="0"/>
        <color indexed="10"/>
      </font>
    </dxf>
  </dxf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tyles" Target="styles.xml"/><Relationship Id="rId37" Type="http://schemas.openxmlformats.org/officeDocument/2006/relationships/sharedStrings" Target="sharedStrings.xml"/><Relationship Id="rId36" Type="http://schemas.openxmlformats.org/officeDocument/2006/relationships/theme" Target="theme/theme1.xml"/><Relationship Id="rId35" Type="http://schemas.openxmlformats.org/officeDocument/2006/relationships/externalLink" Target="externalLinks/externalLink2.xml"/><Relationship Id="rId34" Type="http://schemas.openxmlformats.org/officeDocument/2006/relationships/externalLink" Target="externalLinks/externalLink1.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dzxq\&#26700;&#38754;\2025&#24180;&#39044;&#31639;\&#20844;&#24320;\&#39044;&#31639;&#20844;&#24320;&#36890;&#30693;\\10.124.6.233\&#20840;&#20307;&#20154;&#21592;\02&#24179;&#34913;&#22788;\01&#36130;&#21147;&#21450;&#39044;&#20915;&#31639;&#25253;&#21578;\2018&#24180;\&#24180;&#21021;&#20154;&#20195;&#20250;\&#36807;&#31243;\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dzxq\&#26700;&#38754;\2025&#24180;&#39044;&#31639;\&#20844;&#24320;\&#39044;&#31639;&#20844;&#24320;&#36890;&#30693;\\10.124.6.233\&#20840;&#20307;&#20154;&#21592;\02&#24179;&#34913;&#22788;\01&#36130;&#21147;&#21450;&#39044;&#20915;&#31639;&#25253;&#21578;\2018&#24180;\&#24180;&#21021;&#20154;&#20195;&#20250;\&#36807;&#31243;\RecoveredExternalLink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SW-TEO"/>
      <sheetName val="中央"/>
      <sheetName val="Open"/>
      <sheetName val="Toolbox"/>
      <sheetName val="国家"/>
      <sheetName val="G.1R-Shou COP Gf"/>
      <sheetName val="Financ. Overvie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收入(一般)"/>
      <sheetName val="支出(一般)"/>
      <sheetName val="收入(基金)"/>
      <sheetName val="支出(基金)"/>
      <sheetName val="国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F53"/>
  <sheetViews>
    <sheetView showGridLines="0" showZeros="0" tabSelected="1" view="pageBreakPreview" zoomScaleNormal="90" workbookViewId="0">
      <pane ySplit="4" topLeftCell="A31" activePane="bottomLeft" state="frozen"/>
      <selection/>
      <selection pane="bottomLeft" activeCell="E37" sqref="E37"/>
    </sheetView>
  </sheetViews>
  <sheetFormatPr defaultColWidth="9" defaultRowHeight="14.25" outlineLevelCol="5"/>
  <cols>
    <col min="1" max="1" width="17.6333333333333" style="297" customWidth="1"/>
    <col min="2" max="2" width="50.75" style="297" customWidth="1"/>
    <col min="3" max="4" width="20.6333333333333" style="297" customWidth="1"/>
    <col min="5" max="5" width="20.6333333333333" style="497" customWidth="1"/>
    <col min="6" max="6" width="9" style="453" hidden="1" customWidth="1"/>
    <col min="7" max="16384" width="9" style="453"/>
  </cols>
  <sheetData>
    <row r="1" ht="22.5" spans="2:2">
      <c r="B1" s="498" t="s">
        <v>0</v>
      </c>
    </row>
    <row r="2" ht="45" customHeight="1" spans="1:6">
      <c r="A2" s="432"/>
      <c r="B2" s="432" t="s">
        <v>1</v>
      </c>
      <c r="C2" s="432"/>
      <c r="D2" s="432"/>
      <c r="E2" s="432"/>
      <c r="F2" s="457"/>
    </row>
    <row r="3" ht="18.95" customHeight="1" spans="1:6">
      <c r="A3" s="300"/>
      <c r="B3" s="499"/>
      <c r="C3" s="500"/>
      <c r="D3" s="300"/>
      <c r="E3" s="305" t="s">
        <v>2</v>
      </c>
      <c r="F3" s="457"/>
    </row>
    <row r="4" s="494" customFormat="1" ht="45" customHeight="1" spans="1:6">
      <c r="A4" s="307" t="s">
        <v>3</v>
      </c>
      <c r="B4" s="501" t="s">
        <v>4</v>
      </c>
      <c r="C4" s="309" t="s">
        <v>5</v>
      </c>
      <c r="D4" s="309" t="s">
        <v>6</v>
      </c>
      <c r="E4" s="501" t="s">
        <v>7</v>
      </c>
      <c r="F4" s="502" t="s">
        <v>8</v>
      </c>
    </row>
    <row r="5" ht="37.5" customHeight="1" spans="1:6">
      <c r="A5" s="471" t="s">
        <v>9</v>
      </c>
      <c r="B5" s="472" t="s">
        <v>10</v>
      </c>
      <c r="C5" s="345">
        <v>281946</v>
      </c>
      <c r="D5" s="345">
        <v>282300</v>
      </c>
      <c r="E5" s="463">
        <f>(D5-C5)/C5</f>
        <v>0</v>
      </c>
      <c r="F5" s="503" t="str">
        <f t="shared" ref="F5:F40" si="0">IF(LEN(A5)=3,"是",IF(B5&lt;&gt;"",IF(SUM(C5:D5)&lt;&gt;0,"是","否"),"是"))</f>
        <v>是</v>
      </c>
    </row>
    <row r="6" ht="37.5" customHeight="1" spans="1:6">
      <c r="A6" s="386" t="s">
        <v>11</v>
      </c>
      <c r="B6" s="336" t="s">
        <v>12</v>
      </c>
      <c r="C6" s="343">
        <v>128759</v>
      </c>
      <c r="D6" s="343">
        <v>130000</v>
      </c>
      <c r="E6" s="463">
        <f t="shared" ref="E6:E40" si="1">(D6-C6)/C6</f>
        <v>0.01</v>
      </c>
      <c r="F6" s="503" t="str">
        <f t="shared" si="0"/>
        <v>是</v>
      </c>
    </row>
    <row r="7" ht="37.5" customHeight="1" spans="1:6">
      <c r="A7" s="386" t="s">
        <v>13</v>
      </c>
      <c r="B7" s="336" t="s">
        <v>14</v>
      </c>
      <c r="C7" s="343">
        <v>57454</v>
      </c>
      <c r="D7" s="343">
        <v>58000</v>
      </c>
      <c r="E7" s="463">
        <f t="shared" si="1"/>
        <v>0.01</v>
      </c>
      <c r="F7" s="503" t="str">
        <f t="shared" si="0"/>
        <v>是</v>
      </c>
    </row>
    <row r="8" ht="37.5" customHeight="1" spans="1:6">
      <c r="A8" s="386" t="s">
        <v>15</v>
      </c>
      <c r="B8" s="336" t="s">
        <v>16</v>
      </c>
      <c r="C8" s="343">
        <v>25280</v>
      </c>
      <c r="D8" s="343">
        <v>25000</v>
      </c>
      <c r="E8" s="463">
        <f t="shared" si="1"/>
        <v>-0.01</v>
      </c>
      <c r="F8" s="503" t="str">
        <f t="shared" si="0"/>
        <v>是</v>
      </c>
    </row>
    <row r="9" ht="37.5" customHeight="1" spans="1:6">
      <c r="A9" s="386" t="s">
        <v>17</v>
      </c>
      <c r="B9" s="336" t="s">
        <v>18</v>
      </c>
      <c r="C9" s="343">
        <v>1249</v>
      </c>
      <c r="D9" s="343">
        <v>1200</v>
      </c>
      <c r="E9" s="463">
        <f t="shared" si="1"/>
        <v>-0.04</v>
      </c>
      <c r="F9" s="503" t="str">
        <f t="shared" si="0"/>
        <v>是</v>
      </c>
    </row>
    <row r="10" ht="37.5" customHeight="1" spans="1:6">
      <c r="A10" s="386" t="s">
        <v>19</v>
      </c>
      <c r="B10" s="336" t="s">
        <v>20</v>
      </c>
      <c r="C10" s="343">
        <v>5833</v>
      </c>
      <c r="D10" s="343">
        <v>5800</v>
      </c>
      <c r="E10" s="463">
        <f t="shared" si="1"/>
        <v>-0.01</v>
      </c>
      <c r="F10" s="503" t="str">
        <f t="shared" si="0"/>
        <v>是</v>
      </c>
    </row>
    <row r="11" ht="37.5" customHeight="1" spans="1:6">
      <c r="A11" s="386" t="s">
        <v>21</v>
      </c>
      <c r="B11" s="336" t="s">
        <v>22</v>
      </c>
      <c r="C11" s="343">
        <v>29881</v>
      </c>
      <c r="D11" s="343">
        <v>30000</v>
      </c>
      <c r="E11" s="463">
        <f t="shared" si="1"/>
        <v>0</v>
      </c>
      <c r="F11" s="503" t="str">
        <f t="shared" si="0"/>
        <v>是</v>
      </c>
    </row>
    <row r="12" ht="37.5" customHeight="1" spans="1:6">
      <c r="A12" s="386" t="s">
        <v>23</v>
      </c>
      <c r="B12" s="336" t="s">
        <v>24</v>
      </c>
      <c r="C12" s="343">
        <v>3857</v>
      </c>
      <c r="D12" s="343">
        <v>4000</v>
      </c>
      <c r="E12" s="463">
        <f t="shared" si="1"/>
        <v>0.04</v>
      </c>
      <c r="F12" s="503" t="str">
        <f t="shared" si="0"/>
        <v>是</v>
      </c>
    </row>
    <row r="13" ht="37.5" customHeight="1" spans="1:6">
      <c r="A13" s="386" t="s">
        <v>25</v>
      </c>
      <c r="B13" s="336" t="s">
        <v>26</v>
      </c>
      <c r="C13" s="343">
        <v>16883</v>
      </c>
      <c r="D13" s="343">
        <v>16000</v>
      </c>
      <c r="E13" s="463">
        <f t="shared" si="1"/>
        <v>-0.05</v>
      </c>
      <c r="F13" s="503" t="str">
        <f t="shared" si="0"/>
        <v>是</v>
      </c>
    </row>
    <row r="14" ht="37.5" customHeight="1" spans="1:6">
      <c r="A14" s="386" t="s">
        <v>27</v>
      </c>
      <c r="B14" s="336" t="s">
        <v>28</v>
      </c>
      <c r="C14" s="343">
        <v>6353</v>
      </c>
      <c r="D14" s="343">
        <v>6000</v>
      </c>
      <c r="E14" s="463">
        <f t="shared" si="1"/>
        <v>-0.06</v>
      </c>
      <c r="F14" s="503" t="str">
        <f t="shared" si="0"/>
        <v>是</v>
      </c>
    </row>
    <row r="15" ht="37.5" customHeight="1" spans="1:6">
      <c r="A15" s="386" t="s">
        <v>29</v>
      </c>
      <c r="B15" s="336" t="s">
        <v>30</v>
      </c>
      <c r="C15" s="343">
        <v>185</v>
      </c>
      <c r="D15" s="343">
        <v>180</v>
      </c>
      <c r="E15" s="463">
        <f t="shared" si="1"/>
        <v>-0.03</v>
      </c>
      <c r="F15" s="503" t="str">
        <f t="shared" si="0"/>
        <v>是</v>
      </c>
    </row>
    <row r="16" ht="37.5" customHeight="1" spans="1:6">
      <c r="A16" s="386" t="s">
        <v>31</v>
      </c>
      <c r="B16" s="336" t="s">
        <v>32</v>
      </c>
      <c r="C16" s="343">
        <v>1999</v>
      </c>
      <c r="D16" s="343">
        <v>2000</v>
      </c>
      <c r="E16" s="463">
        <f t="shared" si="1"/>
        <v>0</v>
      </c>
      <c r="F16" s="503" t="str">
        <f t="shared" si="0"/>
        <v>是</v>
      </c>
    </row>
    <row r="17" ht="37.5" customHeight="1" spans="1:6">
      <c r="A17" s="386" t="s">
        <v>33</v>
      </c>
      <c r="B17" s="336" t="s">
        <v>34</v>
      </c>
      <c r="C17" s="343">
        <v>4040</v>
      </c>
      <c r="D17" s="343">
        <v>4000</v>
      </c>
      <c r="E17" s="463">
        <f t="shared" si="1"/>
        <v>-0.01</v>
      </c>
      <c r="F17" s="503" t="str">
        <f t="shared" si="0"/>
        <v>是</v>
      </c>
    </row>
    <row r="18" ht="37.5" customHeight="1" spans="1:6">
      <c r="A18" s="386" t="s">
        <v>35</v>
      </c>
      <c r="B18" s="336" t="s">
        <v>36</v>
      </c>
      <c r="C18" s="343"/>
      <c r="D18" s="343"/>
      <c r="E18" s="463"/>
      <c r="F18" s="503" t="str">
        <f t="shared" si="0"/>
        <v>否</v>
      </c>
    </row>
    <row r="19" ht="35" customHeight="1" spans="1:6">
      <c r="A19" s="386" t="s">
        <v>37</v>
      </c>
      <c r="B19" s="336" t="s">
        <v>38</v>
      </c>
      <c r="C19" s="343">
        <v>128</v>
      </c>
      <c r="D19" s="343">
        <v>100</v>
      </c>
      <c r="E19" s="463">
        <f t="shared" si="1"/>
        <v>-0.22</v>
      </c>
      <c r="F19" s="503" t="str">
        <f t="shared" si="0"/>
        <v>是</v>
      </c>
    </row>
    <row r="20" ht="35" customHeight="1" spans="1:6">
      <c r="A20" s="511" t="s">
        <v>39</v>
      </c>
      <c r="B20" s="336" t="s">
        <v>40</v>
      </c>
      <c r="C20" s="343">
        <v>45</v>
      </c>
      <c r="D20" s="343">
        <v>20</v>
      </c>
      <c r="E20" s="463">
        <f t="shared" si="1"/>
        <v>-0.56</v>
      </c>
      <c r="F20" s="503" t="str">
        <f t="shared" si="0"/>
        <v>是</v>
      </c>
    </row>
    <row r="21" ht="37.5" customHeight="1" spans="1:6">
      <c r="A21" s="384" t="s">
        <v>41</v>
      </c>
      <c r="B21" s="472" t="s">
        <v>42</v>
      </c>
      <c r="C21" s="345">
        <v>31678</v>
      </c>
      <c r="D21" s="345">
        <v>31330</v>
      </c>
      <c r="E21" s="463">
        <f t="shared" si="1"/>
        <v>-0.01</v>
      </c>
      <c r="F21" s="503" t="str">
        <f t="shared" si="0"/>
        <v>是</v>
      </c>
    </row>
    <row r="22" ht="37.5" customHeight="1" spans="1:6">
      <c r="A22" s="504" t="s">
        <v>43</v>
      </c>
      <c r="B22" s="336" t="s">
        <v>44</v>
      </c>
      <c r="C22" s="343">
        <v>11023</v>
      </c>
      <c r="D22" s="343">
        <v>11000</v>
      </c>
      <c r="E22" s="463">
        <f t="shared" si="1"/>
        <v>0</v>
      </c>
      <c r="F22" s="503" t="str">
        <f t="shared" si="0"/>
        <v>是</v>
      </c>
    </row>
    <row r="23" ht="37.5" customHeight="1" spans="1:6">
      <c r="A23" s="386" t="s">
        <v>45</v>
      </c>
      <c r="B23" s="505" t="s">
        <v>46</v>
      </c>
      <c r="C23" s="343">
        <v>5273</v>
      </c>
      <c r="D23" s="343">
        <v>5000</v>
      </c>
      <c r="E23" s="463">
        <f t="shared" si="1"/>
        <v>-0.05</v>
      </c>
      <c r="F23" s="503" t="str">
        <f t="shared" si="0"/>
        <v>是</v>
      </c>
    </row>
    <row r="24" ht="37.5" customHeight="1" spans="1:6">
      <c r="A24" s="386" t="s">
        <v>47</v>
      </c>
      <c r="B24" s="336" t="s">
        <v>48</v>
      </c>
      <c r="C24" s="343">
        <v>303</v>
      </c>
      <c r="D24" s="343">
        <v>300</v>
      </c>
      <c r="E24" s="463">
        <f t="shared" si="1"/>
        <v>-0.01</v>
      </c>
      <c r="F24" s="503" t="str">
        <f t="shared" si="0"/>
        <v>是</v>
      </c>
    </row>
    <row r="25" ht="37.5" customHeight="1" spans="1:6">
      <c r="A25" s="386" t="s">
        <v>49</v>
      </c>
      <c r="B25" s="336" t="s">
        <v>50</v>
      </c>
      <c r="C25" s="343"/>
      <c r="D25" s="343"/>
      <c r="E25" s="463"/>
      <c r="F25" s="503" t="str">
        <f t="shared" si="0"/>
        <v>否</v>
      </c>
    </row>
    <row r="26" ht="37.5" customHeight="1" spans="1:6">
      <c r="A26" s="386" t="s">
        <v>51</v>
      </c>
      <c r="B26" s="336" t="s">
        <v>52</v>
      </c>
      <c r="C26" s="343">
        <v>13976</v>
      </c>
      <c r="D26" s="343">
        <v>14000</v>
      </c>
      <c r="E26" s="463">
        <f t="shared" si="1"/>
        <v>0</v>
      </c>
      <c r="F26" s="503" t="str">
        <f t="shared" si="0"/>
        <v>是</v>
      </c>
    </row>
    <row r="27" ht="37.5" customHeight="1" spans="1:6">
      <c r="A27" s="386" t="s">
        <v>53</v>
      </c>
      <c r="B27" s="336" t="s">
        <v>54</v>
      </c>
      <c r="C27" s="343"/>
      <c r="D27" s="343"/>
      <c r="E27" s="463"/>
      <c r="F27" s="503" t="str">
        <f t="shared" si="0"/>
        <v>否</v>
      </c>
    </row>
    <row r="28" ht="37.5" customHeight="1" spans="1:6">
      <c r="A28" s="386" t="s">
        <v>55</v>
      </c>
      <c r="B28" s="336" t="s">
        <v>56</v>
      </c>
      <c r="C28" s="343">
        <v>1070</v>
      </c>
      <c r="D28" s="343">
        <v>1000</v>
      </c>
      <c r="E28" s="463">
        <f t="shared" si="1"/>
        <v>-0.07</v>
      </c>
      <c r="F28" s="503" t="str">
        <f t="shared" si="0"/>
        <v>是</v>
      </c>
    </row>
    <row r="29" ht="37.5" customHeight="1" spans="1:6">
      <c r="A29" s="386" t="s">
        <v>57</v>
      </c>
      <c r="B29" s="336" t="s">
        <v>58</v>
      </c>
      <c r="C29" s="343">
        <v>33</v>
      </c>
      <c r="D29" s="343">
        <v>30</v>
      </c>
      <c r="E29" s="463">
        <f t="shared" si="1"/>
        <v>-0.09</v>
      </c>
      <c r="F29" s="503" t="str">
        <f t="shared" si="0"/>
        <v>是</v>
      </c>
    </row>
    <row r="30" ht="37.5" customHeight="1" spans="1:6">
      <c r="A30" s="386"/>
      <c r="B30" s="336"/>
      <c r="C30" s="343"/>
      <c r="D30" s="343"/>
      <c r="E30" s="463"/>
      <c r="F30" s="503" t="str">
        <f t="shared" si="0"/>
        <v>是</v>
      </c>
    </row>
    <row r="31" s="495" customFormat="1" ht="37.5" customHeight="1" spans="1:6">
      <c r="A31" s="506"/>
      <c r="B31" s="470" t="s">
        <v>59</v>
      </c>
      <c r="C31" s="345">
        <v>313624</v>
      </c>
      <c r="D31" s="345">
        <v>313630</v>
      </c>
      <c r="E31" s="463">
        <f t="shared" si="1"/>
        <v>0</v>
      </c>
      <c r="F31" s="503" t="str">
        <f t="shared" si="0"/>
        <v>是</v>
      </c>
    </row>
    <row r="32" ht="37.5" customHeight="1" spans="1:6">
      <c r="A32" s="384">
        <v>105</v>
      </c>
      <c r="B32" s="334" t="s">
        <v>60</v>
      </c>
      <c r="C32" s="345">
        <v>141600</v>
      </c>
      <c r="D32" s="345">
        <v>73710</v>
      </c>
      <c r="E32" s="463">
        <f t="shared" si="1"/>
        <v>-0.48</v>
      </c>
      <c r="F32" s="503" t="str">
        <f t="shared" si="0"/>
        <v>是</v>
      </c>
    </row>
    <row r="33" ht="37.5" customHeight="1" spans="1:6">
      <c r="A33" s="471">
        <v>110</v>
      </c>
      <c r="B33" s="472" t="s">
        <v>61</v>
      </c>
      <c r="C33" s="345">
        <f>C34+C35+C36</f>
        <v>32259</v>
      </c>
      <c r="D33" s="345">
        <f>D34+D35+D36</f>
        <v>61026</v>
      </c>
      <c r="E33" s="463">
        <f t="shared" si="1"/>
        <v>0.89</v>
      </c>
      <c r="F33" s="503" t="str">
        <f t="shared" si="0"/>
        <v>是</v>
      </c>
    </row>
    <row r="34" ht="37.5" customHeight="1" spans="1:6">
      <c r="A34" s="386">
        <v>11001</v>
      </c>
      <c r="B34" s="336" t="s">
        <v>62</v>
      </c>
      <c r="C34" s="343">
        <v>10525</v>
      </c>
      <c r="D34" s="343">
        <v>10525</v>
      </c>
      <c r="E34" s="463">
        <f t="shared" si="1"/>
        <v>0</v>
      </c>
      <c r="F34" s="503" t="str">
        <f t="shared" si="0"/>
        <v>是</v>
      </c>
    </row>
    <row r="35" ht="37.5" customHeight="1" spans="1:6">
      <c r="A35" s="386"/>
      <c r="B35" s="336" t="s">
        <v>63</v>
      </c>
      <c r="C35" s="343">
        <v>16743</v>
      </c>
      <c r="D35" s="343">
        <v>46552</v>
      </c>
      <c r="E35" s="463">
        <f t="shared" si="1"/>
        <v>1.78</v>
      </c>
      <c r="F35" s="503" t="str">
        <f t="shared" si="0"/>
        <v>是</v>
      </c>
    </row>
    <row r="36" ht="37.5" customHeight="1" spans="1:6">
      <c r="A36" s="386">
        <v>11008</v>
      </c>
      <c r="B36" s="336" t="s">
        <v>64</v>
      </c>
      <c r="C36" s="343">
        <v>4991</v>
      </c>
      <c r="D36" s="343">
        <v>3949</v>
      </c>
      <c r="E36" s="463">
        <f t="shared" si="1"/>
        <v>-0.21</v>
      </c>
      <c r="F36" s="503" t="str">
        <f t="shared" si="0"/>
        <v>是</v>
      </c>
    </row>
    <row r="37" ht="37.5" customHeight="1" spans="1:6">
      <c r="A37" s="386">
        <v>11009</v>
      </c>
      <c r="B37" s="336" t="s">
        <v>65</v>
      </c>
      <c r="C37" s="343"/>
      <c r="D37" s="343"/>
      <c r="E37" s="463" t="e">
        <f t="shared" si="1"/>
        <v>#DIV/0!</v>
      </c>
      <c r="F37" s="503" t="str">
        <f t="shared" si="0"/>
        <v>否</v>
      </c>
    </row>
    <row r="38" s="496" customFormat="1" ht="37.5" customHeight="1" spans="1:6">
      <c r="A38" s="507">
        <v>11013</v>
      </c>
      <c r="B38" s="344" t="s">
        <v>66</v>
      </c>
      <c r="C38" s="343"/>
      <c r="D38" s="343"/>
      <c r="E38" s="463"/>
      <c r="F38" s="503" t="str">
        <f t="shared" si="0"/>
        <v>否</v>
      </c>
    </row>
    <row r="39" s="496" customFormat="1" ht="37.5" customHeight="1" spans="1:6">
      <c r="A39" s="507">
        <v>11015</v>
      </c>
      <c r="B39" s="344" t="s">
        <v>67</v>
      </c>
      <c r="C39" s="343"/>
      <c r="D39" s="343"/>
      <c r="E39" s="463"/>
      <c r="F39" s="503" t="str">
        <f t="shared" si="0"/>
        <v>否</v>
      </c>
    </row>
    <row r="40" ht="37.5" customHeight="1" spans="1:6">
      <c r="A40" s="508"/>
      <c r="B40" s="509" t="s">
        <v>68</v>
      </c>
      <c r="C40" s="345">
        <f>C31+C32+C33</f>
        <v>487483</v>
      </c>
      <c r="D40" s="345">
        <f>D31+D32+D33</f>
        <v>448366</v>
      </c>
      <c r="E40" s="463">
        <f t="shared" si="1"/>
        <v>-0.08</v>
      </c>
      <c r="F40" s="503" t="str">
        <f t="shared" si="0"/>
        <v>是</v>
      </c>
    </row>
    <row r="41" spans="3:4">
      <c r="C41" s="510"/>
      <c r="D41" s="510"/>
    </row>
    <row r="42" spans="4:4">
      <c r="D42" s="510"/>
    </row>
    <row r="43" spans="3:4">
      <c r="C43" s="510"/>
      <c r="D43" s="510"/>
    </row>
    <row r="44" spans="4:4">
      <c r="D44" s="510"/>
    </row>
    <row r="45" spans="3:4">
      <c r="C45" s="510"/>
      <c r="D45" s="510"/>
    </row>
    <row r="46" spans="3:4">
      <c r="C46" s="510"/>
      <c r="D46" s="510"/>
    </row>
    <row r="47" spans="4:4">
      <c r="D47" s="510"/>
    </row>
    <row r="48" spans="3:4">
      <c r="C48" s="510"/>
      <c r="D48" s="510"/>
    </row>
    <row r="49" spans="3:4">
      <c r="C49" s="510"/>
      <c r="D49" s="510"/>
    </row>
    <row r="50" spans="3:4">
      <c r="C50" s="510"/>
      <c r="D50" s="510"/>
    </row>
    <row r="51" spans="3:4">
      <c r="C51" s="510"/>
      <c r="D51" s="510"/>
    </row>
    <row r="52" spans="4:4">
      <c r="D52" s="510"/>
    </row>
    <row r="53" spans="3:4">
      <c r="C53" s="510"/>
      <c r="D53" s="510"/>
    </row>
  </sheetData>
  <mergeCells count="1">
    <mergeCell ref="B2:E2"/>
  </mergeCells>
  <conditionalFormatting sqref="E3">
    <cfRule type="cellIs" dxfId="0" priority="48" stopIfTrue="1" operator="lessThanOrEqual">
      <formula>-1</formula>
    </cfRule>
  </conditionalFormatting>
  <conditionalFormatting sqref="C5:D5">
    <cfRule type="expression" dxfId="1" priority="2" stopIfTrue="1">
      <formula>"len($A:$A)=3"</formula>
    </cfRule>
  </conditionalFormatting>
  <conditionalFormatting sqref="A32:B32">
    <cfRule type="expression" dxfId="1" priority="54" stopIfTrue="1">
      <formula>"len($A:$A)=3"</formula>
    </cfRule>
  </conditionalFormatting>
  <conditionalFormatting sqref="C32">
    <cfRule type="expression" dxfId="1" priority="39" stopIfTrue="1">
      <formula>"len($A:$A)=3"</formula>
    </cfRule>
  </conditionalFormatting>
  <conditionalFormatting sqref="D32">
    <cfRule type="expression" dxfId="1" priority="28" stopIfTrue="1">
      <formula>"len($A:$A)=3"</formula>
    </cfRule>
  </conditionalFormatting>
  <conditionalFormatting sqref="D39">
    <cfRule type="expression" dxfId="1" priority="31" stopIfTrue="1">
      <formula>"len($A:$A)=3"</formula>
    </cfRule>
  </conditionalFormatting>
  <conditionalFormatting sqref="B8:B9">
    <cfRule type="expression" dxfId="1" priority="62" stopIfTrue="1">
      <formula>"len($A:$A)=3"</formula>
    </cfRule>
  </conditionalFormatting>
  <conditionalFormatting sqref="B33:B35">
    <cfRule type="expression" dxfId="1" priority="23" stopIfTrue="1">
      <formula>"len($A:$A)=3"</formula>
    </cfRule>
  </conditionalFormatting>
  <conditionalFormatting sqref="B38:B40">
    <cfRule type="expression" dxfId="1" priority="17" stopIfTrue="1">
      <formula>"len($A:$A)=3"</formula>
    </cfRule>
  </conditionalFormatting>
  <conditionalFormatting sqref="C34:C35">
    <cfRule type="expression" dxfId="1" priority="37" stopIfTrue="1">
      <formula>"len($A:$A)=3"</formula>
    </cfRule>
  </conditionalFormatting>
  <conditionalFormatting sqref="C36:C37">
    <cfRule type="expression" dxfId="1" priority="35" stopIfTrue="1">
      <formula>"len($A:$A)=3"</formula>
    </cfRule>
  </conditionalFormatting>
  <conditionalFormatting sqref="D34:D35">
    <cfRule type="expression" dxfId="1" priority="26" stopIfTrue="1">
      <formula>"len($A:$A)=3"</formula>
    </cfRule>
  </conditionalFormatting>
  <conditionalFormatting sqref="D36:D37">
    <cfRule type="expression" dxfId="1" priority="24" stopIfTrue="1">
      <formula>"len($A:$A)=3"</formula>
    </cfRule>
  </conditionalFormatting>
  <conditionalFormatting sqref="D38:D39">
    <cfRule type="expression" dxfId="1" priority="34" stopIfTrue="1">
      <formula>"len($A:$A)=3"</formula>
    </cfRule>
  </conditionalFormatting>
  <conditionalFormatting sqref="F5:F40">
    <cfRule type="cellIs" dxfId="2" priority="46" stopIfTrue="1" operator="lessThan">
      <formula>0</formula>
    </cfRule>
  </conditionalFormatting>
  <conditionalFormatting sqref="A5:B30">
    <cfRule type="expression" dxfId="1" priority="59" stopIfTrue="1">
      <formula>"len($A:$A)=3"</formula>
    </cfRule>
  </conditionalFormatting>
  <conditionalFormatting sqref="B5:B7 B40 B32">
    <cfRule type="expression" dxfId="1" priority="68" stopIfTrue="1">
      <formula>"len($A:$A)=3"</formula>
    </cfRule>
  </conditionalFormatting>
  <conditionalFormatting sqref="C6:D20">
    <cfRule type="expression" dxfId="1" priority="10" stopIfTrue="1">
      <formula>"len($A:$A)=3"</formula>
    </cfRule>
  </conditionalFormatting>
  <conditionalFormatting sqref="C21 C30">
    <cfRule type="expression" dxfId="1" priority="40" stopIfTrue="1">
      <formula>"len($A:$A)=3"</formula>
    </cfRule>
  </conditionalFormatting>
  <conditionalFormatting sqref="D21 D30">
    <cfRule type="expression" dxfId="1" priority="29" stopIfTrue="1">
      <formula>"len($A:$A)=3"</formula>
    </cfRule>
  </conditionalFormatting>
  <conditionalFormatting sqref="C22:D29">
    <cfRule type="expression" dxfId="1" priority="3" stopIfTrue="1">
      <formula>"len($A:$A)=3"</formula>
    </cfRule>
  </conditionalFormatting>
  <conditionalFormatting sqref="C32:C33 C34:D35 D33">
    <cfRule type="expression" dxfId="1" priority="44" stopIfTrue="1">
      <formula>"len($A:$A)=3"</formula>
    </cfRule>
  </conditionalFormatting>
  <conditionalFormatting sqref="D32 D34:D35">
    <cfRule type="expression" dxfId="1" priority="33" stopIfTrue="1">
      <formula>"len($A:$A)=3"</formula>
    </cfRule>
  </conditionalFormatting>
  <conditionalFormatting sqref="A33:B35 B39:B40">
    <cfRule type="expression" dxfId="1" priority="22" stopIfTrue="1">
      <formula>"len($A:$A)=3"</formula>
    </cfRule>
  </conditionalFormatting>
  <conditionalFormatting sqref="C33:D35">
    <cfRule type="expression" dxfId="1" priority="38" stopIfTrue="1">
      <formula>"len($A:$A)=3"</formula>
    </cfRule>
  </conditionalFormatting>
  <conditionalFormatting sqref="A34:B35">
    <cfRule type="expression" dxfId="1" priority="21" stopIfTrue="1">
      <formula>"len($A:$A)=3"</formula>
    </cfRule>
  </conditionalFormatting>
  <conditionalFormatting sqref="B40 A36:D36">
    <cfRule type="expression" dxfId="1" priority="66" stopIfTrue="1">
      <formula>"len($A:$A)=3"</formula>
    </cfRule>
  </conditionalFormatting>
  <conditionalFormatting sqref="A36:B37">
    <cfRule type="expression" dxfId="1" priority="19" stopIfTrue="1">
      <formula>"len($A:$A)=3"</formula>
    </cfRule>
  </conditionalFormatting>
  <conditionalFormatting sqref="C38:C40 D40">
    <cfRule type="expression" dxfId="1" priority="45" stopIfTrue="1">
      <formula>"len($A:$A)=3"</formula>
    </cfRule>
  </conditionalFormatting>
  <conditionalFormatting sqref="C39:C40 D40">
    <cfRule type="expression" dxfId="1" priority="42"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orizontalDpi="600"/>
  <headerFooter alignWithMargins="0">
    <oddFooter>&amp;C&amp;16- &amp;P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G282"/>
  <sheetViews>
    <sheetView showGridLines="0" showZeros="0" view="pageBreakPreview" zoomScaleNormal="115" workbookViewId="0">
      <pane ySplit="3" topLeftCell="A260" activePane="bottomLeft" state="frozen"/>
      <selection/>
      <selection pane="bottomLeft" activeCell="D220" sqref="D220"/>
    </sheetView>
  </sheetViews>
  <sheetFormatPr defaultColWidth="9" defaultRowHeight="14.25" outlineLevelCol="6"/>
  <cols>
    <col min="1" max="1" width="21.5" style="300" hidden="1" customWidth="1"/>
    <col min="2" max="2" width="50.75" style="300" customWidth="1"/>
    <col min="3" max="4" width="20.6333333333333" style="300" customWidth="1"/>
    <col min="5" max="5" width="20.6333333333333" style="373" customWidth="1"/>
    <col min="6" max="6" width="3.75" style="302" hidden="1" customWidth="1"/>
    <col min="7" max="7" width="9" style="300" hidden="1" customWidth="1"/>
    <col min="8" max="16384" width="9" style="300"/>
  </cols>
  <sheetData>
    <row r="1" s="372" customFormat="1" ht="45" customHeight="1" spans="1:5">
      <c r="A1" s="374"/>
      <c r="B1" s="301" t="s">
        <v>1300</v>
      </c>
      <c r="C1" s="301"/>
      <c r="D1" s="301"/>
      <c r="E1" s="301"/>
    </row>
    <row r="2" s="303" customFormat="1" ht="20.1" customHeight="1" spans="2:6">
      <c r="B2" s="304"/>
      <c r="C2" s="304"/>
      <c r="D2" s="304"/>
      <c r="E2" s="305" t="s">
        <v>2</v>
      </c>
      <c r="F2" s="306"/>
    </row>
    <row r="3" s="311" customFormat="1" ht="45" customHeight="1" spans="1:7">
      <c r="A3" s="307" t="s">
        <v>3</v>
      </c>
      <c r="B3" s="308" t="s">
        <v>4</v>
      </c>
      <c r="C3" s="309" t="s">
        <v>5</v>
      </c>
      <c r="D3" s="309" t="s">
        <v>6</v>
      </c>
      <c r="E3" s="309" t="s">
        <v>7</v>
      </c>
      <c r="F3" s="310" t="s">
        <v>8</v>
      </c>
      <c r="G3" s="311" t="s">
        <v>1301</v>
      </c>
    </row>
    <row r="4" ht="38" customHeight="1" spans="1:7">
      <c r="A4" s="312" t="s">
        <v>81</v>
      </c>
      <c r="B4" s="313" t="s">
        <v>1302</v>
      </c>
      <c r="C4" s="327"/>
      <c r="D4" s="327"/>
      <c r="E4" s="326"/>
      <c r="F4" s="316" t="str">
        <f t="shared" ref="F4:F67" si="0">IF(LEN(A4)=3,"是",IF(B4&lt;&gt;"",IF(SUM(C4:D4)&lt;&gt;0,"是","否"),"是"))</f>
        <v>是</v>
      </c>
      <c r="G4" s="300" t="str">
        <f t="shared" ref="G4:G67" si="1">IF(LEN(A4)=3,"类",IF(LEN(A4)=5,"款","项"))</f>
        <v>类</v>
      </c>
    </row>
    <row r="5" ht="38" customHeight="1" spans="1:7">
      <c r="A5" s="318" t="s">
        <v>1303</v>
      </c>
      <c r="B5" s="317" t="s">
        <v>1304</v>
      </c>
      <c r="C5" s="328"/>
      <c r="D5" s="328"/>
      <c r="E5" s="321"/>
      <c r="F5" s="316" t="str">
        <f t="shared" si="0"/>
        <v>否</v>
      </c>
      <c r="G5" s="300" t="str">
        <f t="shared" si="1"/>
        <v>款</v>
      </c>
    </row>
    <row r="6" ht="38" customHeight="1" spans="1:7">
      <c r="A6" s="318" t="s">
        <v>1305</v>
      </c>
      <c r="B6" s="319" t="s">
        <v>1306</v>
      </c>
      <c r="C6" s="320"/>
      <c r="D6" s="320"/>
      <c r="E6" s="321" t="str">
        <f>IF(C6&gt;0,D6/C6-1,IF(C6&lt;0,-(D6/C6-1),""))</f>
        <v/>
      </c>
      <c r="F6" s="316" t="str">
        <f t="shared" si="0"/>
        <v>否</v>
      </c>
      <c r="G6" s="300" t="str">
        <f t="shared" si="1"/>
        <v>项</v>
      </c>
    </row>
    <row r="7" ht="38" customHeight="1" spans="1:7">
      <c r="A7" s="318" t="s">
        <v>1307</v>
      </c>
      <c r="B7" s="319" t="s">
        <v>1308</v>
      </c>
      <c r="C7" s="320"/>
      <c r="D7" s="320"/>
      <c r="E7" s="321" t="str">
        <f>IF(C7&gt;0,D7/C7-1,IF(C7&lt;0,-(D7/C7-1),""))</f>
        <v/>
      </c>
      <c r="F7" s="316" t="str">
        <f t="shared" si="0"/>
        <v>否</v>
      </c>
      <c r="G7" s="300" t="str">
        <f t="shared" si="1"/>
        <v>项</v>
      </c>
    </row>
    <row r="8" ht="38" customHeight="1" spans="1:7">
      <c r="A8" s="318" t="s">
        <v>1309</v>
      </c>
      <c r="B8" s="319" t="s">
        <v>1310</v>
      </c>
      <c r="C8" s="320"/>
      <c r="D8" s="320"/>
      <c r="E8" s="321" t="str">
        <f>IF(C8&gt;0,D8/C8-1,IF(C8&lt;0,-(D8/C8-1),""))</f>
        <v/>
      </c>
      <c r="F8" s="316" t="str">
        <f t="shared" si="0"/>
        <v>否</v>
      </c>
      <c r="G8" s="300" t="str">
        <f t="shared" si="1"/>
        <v>项</v>
      </c>
    </row>
    <row r="9" s="293" customFormat="1" ht="38" customHeight="1" spans="1:7">
      <c r="A9" s="318" t="s">
        <v>1311</v>
      </c>
      <c r="B9" s="319" t="s">
        <v>1312</v>
      </c>
      <c r="C9" s="320"/>
      <c r="D9" s="320"/>
      <c r="E9" s="321" t="str">
        <f>IF(C9&gt;0,D9/C9-1,IF(C9&lt;0,-(D9/C9-1),""))</f>
        <v/>
      </c>
      <c r="F9" s="316" t="str">
        <f t="shared" si="0"/>
        <v>否</v>
      </c>
      <c r="G9" s="300" t="str">
        <f t="shared" si="1"/>
        <v>项</v>
      </c>
    </row>
    <row r="10" ht="38" customHeight="1" spans="1:7">
      <c r="A10" s="318" t="s">
        <v>1313</v>
      </c>
      <c r="B10" s="319" t="s">
        <v>1314</v>
      </c>
      <c r="C10" s="320"/>
      <c r="D10" s="320"/>
      <c r="E10" s="321" t="str">
        <f>IF(C10&gt;0,D10/C10-1,IF(C10&lt;0,-(D10/C10-1),""))</f>
        <v/>
      </c>
      <c r="F10" s="316" t="str">
        <f t="shared" si="0"/>
        <v>否</v>
      </c>
      <c r="G10" s="300" t="str">
        <f t="shared" si="1"/>
        <v>项</v>
      </c>
    </row>
    <row r="11" ht="38" customHeight="1" spans="1:7">
      <c r="A11" s="318" t="s">
        <v>1315</v>
      </c>
      <c r="B11" s="317" t="s">
        <v>1316</v>
      </c>
      <c r="C11" s="328"/>
      <c r="D11" s="328"/>
      <c r="E11" s="321"/>
      <c r="F11" s="316" t="str">
        <f t="shared" si="0"/>
        <v>否</v>
      </c>
      <c r="G11" s="300" t="str">
        <f t="shared" si="1"/>
        <v>款</v>
      </c>
    </row>
    <row r="12" s="293" customFormat="1" ht="38" customHeight="1" spans="1:7">
      <c r="A12" s="318" t="s">
        <v>1317</v>
      </c>
      <c r="B12" s="319" t="s">
        <v>1318</v>
      </c>
      <c r="C12" s="320"/>
      <c r="D12" s="320"/>
      <c r="E12" s="321" t="str">
        <f t="shared" ref="E12:E19" si="2">IF(C12&gt;0,D12/C12-1,IF(C12&lt;0,-(D12/C12-1),""))</f>
        <v/>
      </c>
      <c r="F12" s="316" t="str">
        <f t="shared" si="0"/>
        <v>否</v>
      </c>
      <c r="G12" s="300" t="str">
        <f t="shared" si="1"/>
        <v>项</v>
      </c>
    </row>
    <row r="13" ht="38" customHeight="1" spans="1:7">
      <c r="A13" s="318" t="s">
        <v>1319</v>
      </c>
      <c r="B13" s="319" t="s">
        <v>1320</v>
      </c>
      <c r="C13" s="320"/>
      <c r="D13" s="320"/>
      <c r="E13" s="321" t="str">
        <f t="shared" si="2"/>
        <v/>
      </c>
      <c r="F13" s="316" t="str">
        <f t="shared" si="0"/>
        <v>否</v>
      </c>
      <c r="G13" s="300" t="str">
        <f t="shared" si="1"/>
        <v>项</v>
      </c>
    </row>
    <row r="14" s="293" customFormat="1" ht="38" customHeight="1" spans="1:7">
      <c r="A14" s="318" t="s">
        <v>1321</v>
      </c>
      <c r="B14" s="319" t="s">
        <v>1322</v>
      </c>
      <c r="C14" s="320"/>
      <c r="D14" s="320"/>
      <c r="E14" s="321" t="str">
        <f t="shared" si="2"/>
        <v/>
      </c>
      <c r="F14" s="316" t="str">
        <f t="shared" si="0"/>
        <v>否</v>
      </c>
      <c r="G14" s="300" t="str">
        <f t="shared" si="1"/>
        <v>项</v>
      </c>
    </row>
    <row r="15" ht="38" customHeight="1" spans="1:7">
      <c r="A15" s="318" t="s">
        <v>1323</v>
      </c>
      <c r="B15" s="319" t="s">
        <v>1324</v>
      </c>
      <c r="C15" s="320"/>
      <c r="D15" s="320"/>
      <c r="E15" s="321" t="str">
        <f t="shared" si="2"/>
        <v/>
      </c>
      <c r="F15" s="316" t="str">
        <f t="shared" si="0"/>
        <v>否</v>
      </c>
      <c r="G15" s="300" t="str">
        <f t="shared" si="1"/>
        <v>项</v>
      </c>
    </row>
    <row r="16" ht="38" customHeight="1" spans="1:7">
      <c r="A16" s="318" t="s">
        <v>1325</v>
      </c>
      <c r="B16" s="319" t="s">
        <v>1326</v>
      </c>
      <c r="C16" s="320"/>
      <c r="D16" s="320"/>
      <c r="E16" s="321" t="str">
        <f t="shared" si="2"/>
        <v/>
      </c>
      <c r="F16" s="316" t="str">
        <f t="shared" si="0"/>
        <v>否</v>
      </c>
      <c r="G16" s="300" t="str">
        <f t="shared" si="1"/>
        <v>项</v>
      </c>
    </row>
    <row r="17" s="293" customFormat="1" ht="38" customHeight="1" spans="1:7">
      <c r="A17" s="318" t="s">
        <v>1327</v>
      </c>
      <c r="B17" s="319" t="s">
        <v>1328</v>
      </c>
      <c r="C17" s="320"/>
      <c r="D17" s="320"/>
      <c r="E17" s="321" t="str">
        <f t="shared" si="2"/>
        <v/>
      </c>
      <c r="F17" s="316" t="str">
        <f t="shared" si="0"/>
        <v>否</v>
      </c>
      <c r="G17" s="300" t="str">
        <f t="shared" si="1"/>
        <v>款</v>
      </c>
    </row>
    <row r="18" s="293" customFormat="1" ht="38" customHeight="1" spans="1:7">
      <c r="A18" s="318" t="s">
        <v>1329</v>
      </c>
      <c r="B18" s="319" t="s">
        <v>1330</v>
      </c>
      <c r="C18" s="320"/>
      <c r="D18" s="320"/>
      <c r="E18" s="321" t="str">
        <f t="shared" si="2"/>
        <v/>
      </c>
      <c r="F18" s="316" t="str">
        <f t="shared" si="0"/>
        <v>否</v>
      </c>
      <c r="G18" s="300" t="str">
        <f t="shared" si="1"/>
        <v>项</v>
      </c>
    </row>
    <row r="19" s="293" customFormat="1" ht="38" customHeight="1" spans="1:7">
      <c r="A19" s="318" t="s">
        <v>1331</v>
      </c>
      <c r="B19" s="319" t="s">
        <v>1332</v>
      </c>
      <c r="C19" s="320"/>
      <c r="D19" s="320"/>
      <c r="E19" s="321" t="str">
        <f t="shared" si="2"/>
        <v/>
      </c>
      <c r="F19" s="316" t="str">
        <f t="shared" si="0"/>
        <v>否</v>
      </c>
      <c r="G19" s="300" t="str">
        <f t="shared" si="1"/>
        <v>项</v>
      </c>
    </row>
    <row r="20" ht="38" customHeight="1" spans="1:7">
      <c r="A20" s="312" t="s">
        <v>83</v>
      </c>
      <c r="B20" s="313" t="s">
        <v>1333</v>
      </c>
      <c r="C20" s="327"/>
      <c r="D20" s="327"/>
      <c r="E20" s="326"/>
      <c r="F20" s="316" t="str">
        <f t="shared" si="0"/>
        <v>是</v>
      </c>
      <c r="G20" s="300" t="str">
        <f t="shared" si="1"/>
        <v>类</v>
      </c>
    </row>
    <row r="21" ht="38" customHeight="1" spans="1:7">
      <c r="A21" s="318" t="s">
        <v>1334</v>
      </c>
      <c r="B21" s="317" t="s">
        <v>1335</v>
      </c>
      <c r="C21" s="328"/>
      <c r="D21" s="328"/>
      <c r="E21" s="321"/>
      <c r="F21" s="316" t="str">
        <f t="shared" si="0"/>
        <v>否</v>
      </c>
      <c r="G21" s="300" t="str">
        <f t="shared" si="1"/>
        <v>款</v>
      </c>
    </row>
    <row r="22" ht="38" customHeight="1" spans="1:7">
      <c r="A22" s="318" t="s">
        <v>1336</v>
      </c>
      <c r="B22" s="319" t="s">
        <v>1337</v>
      </c>
      <c r="C22" s="320"/>
      <c r="D22" s="320"/>
      <c r="E22" s="321" t="str">
        <f>IF(C22&gt;0,D22/C22-1,IF(C22&lt;0,-(D22/C22-1),""))</f>
        <v/>
      </c>
      <c r="F22" s="316" t="str">
        <f t="shared" si="0"/>
        <v>否</v>
      </c>
      <c r="G22" s="300" t="str">
        <f t="shared" si="1"/>
        <v>项</v>
      </c>
    </row>
    <row r="23" ht="38" customHeight="1" spans="1:7">
      <c r="A23" s="318" t="s">
        <v>1338</v>
      </c>
      <c r="B23" s="319" t="s">
        <v>1339</v>
      </c>
      <c r="C23" s="320"/>
      <c r="D23" s="320"/>
      <c r="E23" s="321" t="str">
        <f>IF(C23&gt;0,D23/C23-1,IF(C23&lt;0,-(D23/C23-1),""))</f>
        <v/>
      </c>
      <c r="F23" s="316" t="str">
        <f t="shared" si="0"/>
        <v>否</v>
      </c>
      <c r="G23" s="300" t="str">
        <f t="shared" si="1"/>
        <v>项</v>
      </c>
    </row>
    <row r="24" ht="38" customHeight="1" spans="1:7">
      <c r="A24" s="318" t="s">
        <v>1340</v>
      </c>
      <c r="B24" s="319" t="s">
        <v>1341</v>
      </c>
      <c r="C24" s="320"/>
      <c r="D24" s="320"/>
      <c r="E24" s="321" t="str">
        <f>IF(C24&gt;0,D24/C24-1,IF(C24&lt;0,-(D24/C24-1),""))</f>
        <v/>
      </c>
      <c r="F24" s="316" t="str">
        <f t="shared" si="0"/>
        <v>否</v>
      </c>
      <c r="G24" s="300" t="str">
        <f t="shared" si="1"/>
        <v>项</v>
      </c>
    </row>
    <row r="25" ht="38" customHeight="1" spans="1:7">
      <c r="A25" s="318" t="s">
        <v>1342</v>
      </c>
      <c r="B25" s="317" t="s">
        <v>1343</v>
      </c>
      <c r="C25" s="328"/>
      <c r="D25" s="328"/>
      <c r="E25" s="321"/>
      <c r="F25" s="316" t="str">
        <f t="shared" si="0"/>
        <v>否</v>
      </c>
      <c r="G25" s="300" t="str">
        <f t="shared" si="1"/>
        <v>款</v>
      </c>
    </row>
    <row r="26" s="293" customFormat="1" ht="38" customHeight="1" spans="1:7">
      <c r="A26" s="318" t="s">
        <v>1344</v>
      </c>
      <c r="B26" s="319" t="s">
        <v>1337</v>
      </c>
      <c r="C26" s="320"/>
      <c r="D26" s="320"/>
      <c r="E26" s="321" t="str">
        <f t="shared" ref="E26:E57" si="3">IF(C26&gt;0,D26/C26-1,IF(C26&lt;0,-(D26/C26-1),""))</f>
        <v/>
      </c>
      <c r="F26" s="316" t="str">
        <f t="shared" si="0"/>
        <v>否</v>
      </c>
      <c r="G26" s="300" t="str">
        <f t="shared" si="1"/>
        <v>项</v>
      </c>
    </row>
    <row r="27" ht="38" customHeight="1" spans="1:7">
      <c r="A27" s="318" t="s">
        <v>1345</v>
      </c>
      <c r="B27" s="319" t="s">
        <v>1339</v>
      </c>
      <c r="C27" s="320"/>
      <c r="D27" s="320"/>
      <c r="E27" s="321" t="str">
        <f t="shared" si="3"/>
        <v/>
      </c>
      <c r="F27" s="316" t="str">
        <f t="shared" si="0"/>
        <v>否</v>
      </c>
      <c r="G27" s="300" t="str">
        <f t="shared" si="1"/>
        <v>项</v>
      </c>
    </row>
    <row r="28" ht="38" customHeight="1" spans="1:7">
      <c r="A28" s="318" t="s">
        <v>1346</v>
      </c>
      <c r="B28" s="319" t="s">
        <v>1347</v>
      </c>
      <c r="C28" s="320"/>
      <c r="D28" s="320"/>
      <c r="E28" s="321" t="str">
        <f t="shared" si="3"/>
        <v/>
      </c>
      <c r="F28" s="316" t="str">
        <f t="shared" si="0"/>
        <v>否</v>
      </c>
      <c r="G28" s="300" t="str">
        <f t="shared" si="1"/>
        <v>项</v>
      </c>
    </row>
    <row r="29" s="296" customFormat="1" ht="38" customHeight="1" spans="1:7">
      <c r="A29" s="318" t="s">
        <v>1348</v>
      </c>
      <c r="B29" s="317" t="s">
        <v>1349</v>
      </c>
      <c r="C29" s="328"/>
      <c r="D29" s="328"/>
      <c r="E29" s="321" t="str">
        <f t="shared" si="3"/>
        <v/>
      </c>
      <c r="F29" s="316" t="str">
        <f t="shared" si="0"/>
        <v>否</v>
      </c>
      <c r="G29" s="300" t="str">
        <f t="shared" si="1"/>
        <v>款</v>
      </c>
    </row>
    <row r="30" s="293" customFormat="1" ht="38" customHeight="1" spans="1:7">
      <c r="A30" s="318" t="s">
        <v>1350</v>
      </c>
      <c r="B30" s="319" t="s">
        <v>1339</v>
      </c>
      <c r="C30" s="320"/>
      <c r="D30" s="320"/>
      <c r="E30" s="321" t="str">
        <f t="shared" si="3"/>
        <v/>
      </c>
      <c r="F30" s="316" t="str">
        <f t="shared" si="0"/>
        <v>否</v>
      </c>
      <c r="G30" s="300" t="str">
        <f t="shared" si="1"/>
        <v>项</v>
      </c>
    </row>
    <row r="31" s="293" customFormat="1" ht="38" customHeight="1" spans="1:7">
      <c r="A31" s="318" t="s">
        <v>1351</v>
      </c>
      <c r="B31" s="319" t="s">
        <v>1352</v>
      </c>
      <c r="C31" s="320"/>
      <c r="D31" s="320"/>
      <c r="E31" s="321" t="str">
        <f t="shared" si="3"/>
        <v/>
      </c>
      <c r="F31" s="316" t="str">
        <f t="shared" si="0"/>
        <v>否</v>
      </c>
      <c r="G31" s="300" t="str">
        <f t="shared" si="1"/>
        <v>项</v>
      </c>
    </row>
    <row r="32" ht="38" customHeight="1" spans="1:7">
      <c r="A32" s="312" t="s">
        <v>87</v>
      </c>
      <c r="B32" s="313" t="s">
        <v>1353</v>
      </c>
      <c r="C32" s="327">
        <v>230</v>
      </c>
      <c r="D32" s="327">
        <v>330</v>
      </c>
      <c r="E32" s="321">
        <f t="shared" si="3"/>
        <v>0.435</v>
      </c>
      <c r="F32" s="316" t="str">
        <f t="shared" si="0"/>
        <v>是</v>
      </c>
      <c r="G32" s="300" t="str">
        <f t="shared" si="1"/>
        <v>类</v>
      </c>
    </row>
    <row r="33" ht="38" customHeight="1" spans="1:7">
      <c r="A33" s="318" t="s">
        <v>1354</v>
      </c>
      <c r="B33" s="317" t="s">
        <v>1355</v>
      </c>
      <c r="C33" s="328"/>
      <c r="D33" s="328"/>
      <c r="E33" s="321" t="str">
        <f t="shared" si="3"/>
        <v/>
      </c>
      <c r="F33" s="316" t="str">
        <f t="shared" si="0"/>
        <v>否</v>
      </c>
      <c r="G33" s="300" t="str">
        <f t="shared" si="1"/>
        <v>款</v>
      </c>
    </row>
    <row r="34" s="293" customFormat="1" ht="38" customHeight="1" spans="1:7">
      <c r="A34" s="318">
        <v>2116001</v>
      </c>
      <c r="B34" s="319" t="s">
        <v>1356</v>
      </c>
      <c r="C34" s="320"/>
      <c r="D34" s="320"/>
      <c r="E34" s="321" t="str">
        <f t="shared" si="3"/>
        <v/>
      </c>
      <c r="F34" s="316" t="str">
        <f t="shared" si="0"/>
        <v>否</v>
      </c>
      <c r="G34" s="300" t="str">
        <f t="shared" si="1"/>
        <v>项</v>
      </c>
    </row>
    <row r="35" s="293" customFormat="1" ht="38" customHeight="1" spans="1:7">
      <c r="A35" s="318">
        <v>2116002</v>
      </c>
      <c r="B35" s="319" t="s">
        <v>1357</v>
      </c>
      <c r="C35" s="320"/>
      <c r="D35" s="320"/>
      <c r="E35" s="321" t="str">
        <f t="shared" si="3"/>
        <v/>
      </c>
      <c r="F35" s="316" t="str">
        <f t="shared" si="0"/>
        <v>否</v>
      </c>
      <c r="G35" s="300" t="str">
        <f t="shared" si="1"/>
        <v>项</v>
      </c>
    </row>
    <row r="36" s="293" customFormat="1" ht="38" customHeight="1" spans="1:7">
      <c r="A36" s="318">
        <v>2116003</v>
      </c>
      <c r="B36" s="319" t="s">
        <v>1358</v>
      </c>
      <c r="C36" s="320"/>
      <c r="D36" s="320"/>
      <c r="E36" s="321" t="str">
        <f t="shared" si="3"/>
        <v/>
      </c>
      <c r="F36" s="316" t="str">
        <f t="shared" si="0"/>
        <v>否</v>
      </c>
      <c r="G36" s="300" t="str">
        <f t="shared" si="1"/>
        <v>项</v>
      </c>
    </row>
    <row r="37" s="296" customFormat="1" ht="38" customHeight="1" spans="1:7">
      <c r="A37" s="318">
        <v>2116099</v>
      </c>
      <c r="B37" s="319" t="s">
        <v>1359</v>
      </c>
      <c r="C37" s="320"/>
      <c r="D37" s="320"/>
      <c r="E37" s="321" t="str">
        <f t="shared" si="3"/>
        <v/>
      </c>
      <c r="F37" s="316" t="str">
        <f t="shared" si="0"/>
        <v>否</v>
      </c>
      <c r="G37" s="300" t="str">
        <f t="shared" si="1"/>
        <v>项</v>
      </c>
    </row>
    <row r="38" s="293" customFormat="1" ht="38" customHeight="1" spans="1:7">
      <c r="A38" s="318">
        <v>21161</v>
      </c>
      <c r="B38" s="319" t="s">
        <v>1360</v>
      </c>
      <c r="C38" s="320"/>
      <c r="D38" s="320"/>
      <c r="E38" s="321" t="str">
        <f t="shared" si="3"/>
        <v/>
      </c>
      <c r="F38" s="316" t="str">
        <f t="shared" si="0"/>
        <v>否</v>
      </c>
      <c r="G38" s="300" t="str">
        <f t="shared" si="1"/>
        <v>款</v>
      </c>
    </row>
    <row r="39" ht="38" customHeight="1" spans="1:7">
      <c r="A39" s="318">
        <v>2116101</v>
      </c>
      <c r="B39" s="319" t="s">
        <v>1361</v>
      </c>
      <c r="C39" s="320"/>
      <c r="D39" s="320"/>
      <c r="E39" s="321" t="str">
        <f t="shared" si="3"/>
        <v/>
      </c>
      <c r="F39" s="316" t="str">
        <f t="shared" si="0"/>
        <v>否</v>
      </c>
      <c r="G39" s="300" t="str">
        <f t="shared" si="1"/>
        <v>项</v>
      </c>
    </row>
    <row r="40" ht="38" customHeight="1" spans="1:7">
      <c r="A40" s="318">
        <v>2116102</v>
      </c>
      <c r="B40" s="319" t="s">
        <v>1362</v>
      </c>
      <c r="C40" s="320"/>
      <c r="D40" s="320"/>
      <c r="E40" s="321" t="str">
        <f t="shared" si="3"/>
        <v/>
      </c>
      <c r="F40" s="316" t="str">
        <f t="shared" si="0"/>
        <v>否</v>
      </c>
      <c r="G40" s="300" t="str">
        <f t="shared" si="1"/>
        <v>项</v>
      </c>
    </row>
    <row r="41" ht="38" customHeight="1" spans="1:7">
      <c r="A41" s="318">
        <v>2116103</v>
      </c>
      <c r="B41" s="319" t="s">
        <v>1363</v>
      </c>
      <c r="C41" s="320"/>
      <c r="D41" s="320"/>
      <c r="E41" s="321" t="str">
        <f t="shared" si="3"/>
        <v/>
      </c>
      <c r="F41" s="316" t="str">
        <f t="shared" si="0"/>
        <v>否</v>
      </c>
      <c r="G41" s="300" t="str">
        <f t="shared" si="1"/>
        <v>项</v>
      </c>
    </row>
    <row r="42" ht="38" customHeight="1" spans="1:7">
      <c r="A42" s="318">
        <v>2116104</v>
      </c>
      <c r="B42" s="319" t="s">
        <v>1364</v>
      </c>
      <c r="C42" s="320"/>
      <c r="D42" s="320"/>
      <c r="E42" s="321" t="str">
        <f t="shared" si="3"/>
        <v/>
      </c>
      <c r="F42" s="316" t="str">
        <f t="shared" si="0"/>
        <v>否</v>
      </c>
      <c r="G42" s="300" t="str">
        <f t="shared" si="1"/>
        <v>项</v>
      </c>
    </row>
    <row r="43" ht="38" customHeight="1" spans="1:7">
      <c r="A43" s="312" t="s">
        <v>89</v>
      </c>
      <c r="B43" s="313" t="s">
        <v>1365</v>
      </c>
      <c r="C43" s="327">
        <v>132241</v>
      </c>
      <c r="D43" s="327">
        <v>311621</v>
      </c>
      <c r="E43" s="321">
        <f t="shared" si="3"/>
        <v>1.356</v>
      </c>
      <c r="F43" s="316" t="str">
        <f t="shared" si="0"/>
        <v>是</v>
      </c>
      <c r="G43" s="300" t="str">
        <f t="shared" si="1"/>
        <v>类</v>
      </c>
    </row>
    <row r="44" ht="38" customHeight="1" spans="1:7">
      <c r="A44" s="318" t="s">
        <v>1366</v>
      </c>
      <c r="B44" s="317" t="s">
        <v>1367</v>
      </c>
      <c r="C44" s="328">
        <v>132241</v>
      </c>
      <c r="D44" s="328">
        <v>300723</v>
      </c>
      <c r="E44" s="321">
        <f t="shared" si="3"/>
        <v>1.274</v>
      </c>
      <c r="F44" s="316" t="str">
        <f t="shared" si="0"/>
        <v>是</v>
      </c>
      <c r="G44" s="300" t="str">
        <f t="shared" si="1"/>
        <v>款</v>
      </c>
    </row>
    <row r="45" ht="38" customHeight="1" spans="1:7">
      <c r="A45" s="318" t="s">
        <v>1368</v>
      </c>
      <c r="B45" s="319" t="s">
        <v>1369</v>
      </c>
      <c r="C45" s="320"/>
      <c r="D45" s="320">
        <v>55180</v>
      </c>
      <c r="E45" s="321" t="str">
        <f t="shared" si="3"/>
        <v/>
      </c>
      <c r="F45" s="316" t="str">
        <f t="shared" si="0"/>
        <v>是</v>
      </c>
      <c r="G45" s="300" t="str">
        <f t="shared" si="1"/>
        <v>项</v>
      </c>
    </row>
    <row r="46" ht="38" customHeight="1" spans="1:7">
      <c r="A46" s="318" t="s">
        <v>1370</v>
      </c>
      <c r="B46" s="319" t="s">
        <v>1371</v>
      </c>
      <c r="C46" s="320"/>
      <c r="D46" s="320">
        <v>2000</v>
      </c>
      <c r="E46" s="321" t="str">
        <f t="shared" si="3"/>
        <v/>
      </c>
      <c r="F46" s="316" t="str">
        <f t="shared" si="0"/>
        <v>是</v>
      </c>
      <c r="G46" s="300" t="str">
        <f t="shared" si="1"/>
        <v>项</v>
      </c>
    </row>
    <row r="47" ht="38" customHeight="1" spans="1:7">
      <c r="A47" s="318" t="s">
        <v>1372</v>
      </c>
      <c r="B47" s="319" t="s">
        <v>1373</v>
      </c>
      <c r="C47" s="320"/>
      <c r="D47" s="320">
        <v>200</v>
      </c>
      <c r="E47" s="321" t="str">
        <f t="shared" si="3"/>
        <v/>
      </c>
      <c r="F47" s="316" t="str">
        <f t="shared" si="0"/>
        <v>是</v>
      </c>
      <c r="G47" s="300" t="str">
        <f t="shared" si="1"/>
        <v>项</v>
      </c>
    </row>
    <row r="48" ht="38" customHeight="1" spans="1:7">
      <c r="A48" s="318" t="s">
        <v>1374</v>
      </c>
      <c r="B48" s="319" t="s">
        <v>1375</v>
      </c>
      <c r="C48" s="320"/>
      <c r="D48" s="320"/>
      <c r="E48" s="321" t="str">
        <f t="shared" si="3"/>
        <v/>
      </c>
      <c r="F48" s="316" t="str">
        <f t="shared" si="0"/>
        <v>否</v>
      </c>
      <c r="G48" s="300" t="str">
        <f t="shared" si="1"/>
        <v>项</v>
      </c>
    </row>
    <row r="49" ht="38" customHeight="1" spans="1:7">
      <c r="A49" s="318" t="s">
        <v>1376</v>
      </c>
      <c r="B49" s="319" t="s">
        <v>1377</v>
      </c>
      <c r="C49" s="320"/>
      <c r="D49" s="320"/>
      <c r="E49" s="321" t="str">
        <f t="shared" si="3"/>
        <v/>
      </c>
      <c r="F49" s="316" t="str">
        <f t="shared" si="0"/>
        <v>否</v>
      </c>
      <c r="G49" s="300" t="str">
        <f t="shared" si="1"/>
        <v>项</v>
      </c>
    </row>
    <row r="50" ht="38" customHeight="1" spans="1:7">
      <c r="A50" s="318" t="s">
        <v>1378</v>
      </c>
      <c r="B50" s="319" t="s">
        <v>1379</v>
      </c>
      <c r="C50" s="320"/>
      <c r="D50" s="320"/>
      <c r="E50" s="321" t="str">
        <f t="shared" si="3"/>
        <v/>
      </c>
      <c r="F50" s="316" t="str">
        <f t="shared" si="0"/>
        <v>否</v>
      </c>
      <c r="G50" s="300" t="str">
        <f t="shared" si="1"/>
        <v>项</v>
      </c>
    </row>
    <row r="51" ht="38" customHeight="1" spans="1:7">
      <c r="A51" s="318" t="s">
        <v>1380</v>
      </c>
      <c r="B51" s="319" t="s">
        <v>1381</v>
      </c>
      <c r="C51" s="320"/>
      <c r="D51" s="320"/>
      <c r="E51" s="321" t="str">
        <f t="shared" si="3"/>
        <v/>
      </c>
      <c r="F51" s="316" t="str">
        <f t="shared" si="0"/>
        <v>否</v>
      </c>
      <c r="G51" s="300" t="str">
        <f t="shared" si="1"/>
        <v>项</v>
      </c>
    </row>
    <row r="52" ht="38" customHeight="1" spans="1:7">
      <c r="A52" s="318" t="s">
        <v>1382</v>
      </c>
      <c r="B52" s="319" t="s">
        <v>1383</v>
      </c>
      <c r="C52" s="320"/>
      <c r="D52" s="320"/>
      <c r="E52" s="321" t="str">
        <f t="shared" si="3"/>
        <v/>
      </c>
      <c r="F52" s="316" t="str">
        <f t="shared" si="0"/>
        <v>否</v>
      </c>
      <c r="G52" s="300" t="str">
        <f t="shared" si="1"/>
        <v>项</v>
      </c>
    </row>
    <row r="53" ht="38" customHeight="1" spans="1:7">
      <c r="A53" s="318" t="s">
        <v>1384</v>
      </c>
      <c r="B53" s="319" t="s">
        <v>1385</v>
      </c>
      <c r="C53" s="320"/>
      <c r="D53" s="320">
        <v>18500</v>
      </c>
      <c r="E53" s="321" t="str">
        <f t="shared" si="3"/>
        <v/>
      </c>
      <c r="F53" s="316" t="str">
        <f t="shared" si="0"/>
        <v>是</v>
      </c>
      <c r="G53" s="300" t="str">
        <f t="shared" si="1"/>
        <v>项</v>
      </c>
    </row>
    <row r="54" ht="38" customHeight="1" spans="1:7">
      <c r="A54" s="318" t="s">
        <v>1386</v>
      </c>
      <c r="B54" s="319" t="s">
        <v>1387</v>
      </c>
      <c r="C54" s="320"/>
      <c r="D54" s="320"/>
      <c r="E54" s="321" t="str">
        <f t="shared" si="3"/>
        <v/>
      </c>
      <c r="F54" s="316" t="str">
        <f t="shared" si="0"/>
        <v>否</v>
      </c>
      <c r="G54" s="300" t="str">
        <f t="shared" si="1"/>
        <v>项</v>
      </c>
    </row>
    <row r="55" ht="38" customHeight="1" spans="1:7">
      <c r="A55" s="318" t="s">
        <v>1388</v>
      </c>
      <c r="B55" s="319" t="s">
        <v>1389</v>
      </c>
      <c r="C55" s="320"/>
      <c r="D55" s="320"/>
      <c r="E55" s="321" t="str">
        <f t="shared" si="3"/>
        <v/>
      </c>
      <c r="F55" s="316" t="str">
        <f t="shared" si="0"/>
        <v>否</v>
      </c>
      <c r="G55" s="300" t="str">
        <f t="shared" si="1"/>
        <v>项</v>
      </c>
    </row>
    <row r="56" ht="38" customHeight="1" spans="1:7">
      <c r="A56" s="318" t="s">
        <v>1390</v>
      </c>
      <c r="B56" s="319" t="s">
        <v>1391</v>
      </c>
      <c r="C56" s="320">
        <v>132241</v>
      </c>
      <c r="D56" s="320">
        <v>224843</v>
      </c>
      <c r="E56" s="321">
        <f t="shared" si="3"/>
        <v>0.7</v>
      </c>
      <c r="F56" s="316" t="str">
        <f t="shared" si="0"/>
        <v>是</v>
      </c>
      <c r="G56" s="300" t="str">
        <f t="shared" si="1"/>
        <v>项</v>
      </c>
    </row>
    <row r="57" ht="38" customHeight="1" spans="1:7">
      <c r="A57" s="318" t="s">
        <v>1392</v>
      </c>
      <c r="B57" s="317" t="s">
        <v>1393</v>
      </c>
      <c r="C57" s="328"/>
      <c r="D57" s="328"/>
      <c r="E57" s="321" t="str">
        <f t="shared" si="3"/>
        <v/>
      </c>
      <c r="F57" s="316" t="str">
        <f t="shared" si="0"/>
        <v>否</v>
      </c>
      <c r="G57" s="300" t="str">
        <f t="shared" si="1"/>
        <v>款</v>
      </c>
    </row>
    <row r="58" ht="38" customHeight="1" spans="1:7">
      <c r="A58" s="318" t="s">
        <v>1394</v>
      </c>
      <c r="B58" s="319" t="s">
        <v>1369</v>
      </c>
      <c r="C58" s="320"/>
      <c r="D58" s="320"/>
      <c r="E58" s="321" t="str">
        <f t="shared" ref="E58:E89" si="4">IF(C58&gt;0,D58/C58-1,IF(C58&lt;0,-(D58/C58-1),""))</f>
        <v/>
      </c>
      <c r="F58" s="316" t="str">
        <f t="shared" si="0"/>
        <v>否</v>
      </c>
      <c r="G58" s="300" t="str">
        <f t="shared" si="1"/>
        <v>项</v>
      </c>
    </row>
    <row r="59" ht="38" customHeight="1" spans="1:7">
      <c r="A59" s="318" t="s">
        <v>1395</v>
      </c>
      <c r="B59" s="319" t="s">
        <v>1371</v>
      </c>
      <c r="C59" s="320"/>
      <c r="D59" s="320"/>
      <c r="E59" s="321" t="str">
        <f t="shared" si="4"/>
        <v/>
      </c>
      <c r="F59" s="316" t="str">
        <f t="shared" si="0"/>
        <v>否</v>
      </c>
      <c r="G59" s="300" t="str">
        <f t="shared" si="1"/>
        <v>项</v>
      </c>
    </row>
    <row r="60" ht="38" customHeight="1" spans="1:7">
      <c r="A60" s="318" t="s">
        <v>1396</v>
      </c>
      <c r="B60" s="319" t="s">
        <v>1397</v>
      </c>
      <c r="C60" s="320"/>
      <c r="D60" s="320"/>
      <c r="E60" s="321" t="str">
        <f t="shared" si="4"/>
        <v/>
      </c>
      <c r="F60" s="316" t="str">
        <f t="shared" si="0"/>
        <v>否</v>
      </c>
      <c r="G60" s="300" t="str">
        <f t="shared" si="1"/>
        <v>项</v>
      </c>
    </row>
    <row r="61" ht="38" customHeight="1" spans="1:7">
      <c r="A61" s="318" t="s">
        <v>1398</v>
      </c>
      <c r="B61" s="317" t="s">
        <v>1399</v>
      </c>
      <c r="C61" s="328"/>
      <c r="D61" s="328"/>
      <c r="E61" s="321" t="str">
        <f t="shared" si="4"/>
        <v/>
      </c>
      <c r="F61" s="316" t="str">
        <f t="shared" si="0"/>
        <v>否</v>
      </c>
      <c r="G61" s="300" t="str">
        <f t="shared" si="1"/>
        <v>款</v>
      </c>
    </row>
    <row r="62" ht="38" customHeight="1" spans="1:7">
      <c r="A62" s="318" t="s">
        <v>1400</v>
      </c>
      <c r="B62" s="317" t="s">
        <v>1401</v>
      </c>
      <c r="C62" s="328"/>
      <c r="D62" s="328">
        <v>8153</v>
      </c>
      <c r="E62" s="321" t="str">
        <f t="shared" si="4"/>
        <v/>
      </c>
      <c r="F62" s="316" t="str">
        <f t="shared" si="0"/>
        <v>是</v>
      </c>
      <c r="G62" s="300" t="str">
        <f t="shared" si="1"/>
        <v>款</v>
      </c>
    </row>
    <row r="63" ht="38" customHeight="1" spans="1:7">
      <c r="A63" s="318" t="s">
        <v>1402</v>
      </c>
      <c r="B63" s="319" t="s">
        <v>1403</v>
      </c>
      <c r="C63" s="320"/>
      <c r="D63" s="320">
        <v>4653</v>
      </c>
      <c r="E63" s="321" t="str">
        <f t="shared" si="4"/>
        <v/>
      </c>
      <c r="F63" s="316" t="str">
        <f t="shared" si="0"/>
        <v>是</v>
      </c>
      <c r="G63" s="300" t="str">
        <f t="shared" si="1"/>
        <v>项</v>
      </c>
    </row>
    <row r="64" ht="38" customHeight="1" spans="1:7">
      <c r="A64" s="318" t="s">
        <v>1404</v>
      </c>
      <c r="B64" s="319" t="s">
        <v>1405</v>
      </c>
      <c r="C64" s="320"/>
      <c r="D64" s="320">
        <v>3500</v>
      </c>
      <c r="E64" s="321" t="str">
        <f t="shared" si="4"/>
        <v/>
      </c>
      <c r="F64" s="316" t="str">
        <f t="shared" si="0"/>
        <v>是</v>
      </c>
      <c r="G64" s="300" t="str">
        <f t="shared" si="1"/>
        <v>项</v>
      </c>
    </row>
    <row r="65" ht="38" customHeight="1" spans="1:7">
      <c r="A65" s="318" t="s">
        <v>1406</v>
      </c>
      <c r="B65" s="319" t="s">
        <v>1407</v>
      </c>
      <c r="C65" s="320"/>
      <c r="D65" s="320"/>
      <c r="E65" s="321" t="str">
        <f t="shared" si="4"/>
        <v/>
      </c>
      <c r="F65" s="316" t="str">
        <f t="shared" si="0"/>
        <v>否</v>
      </c>
      <c r="G65" s="300" t="str">
        <f t="shared" si="1"/>
        <v>项</v>
      </c>
    </row>
    <row r="66" ht="38" customHeight="1" spans="1:7">
      <c r="A66" s="318" t="s">
        <v>1408</v>
      </c>
      <c r="B66" s="319" t="s">
        <v>1409</v>
      </c>
      <c r="C66" s="320"/>
      <c r="D66" s="320"/>
      <c r="E66" s="321" t="str">
        <f t="shared" si="4"/>
        <v/>
      </c>
      <c r="F66" s="316" t="str">
        <f t="shared" si="0"/>
        <v>否</v>
      </c>
      <c r="G66" s="300" t="str">
        <f t="shared" si="1"/>
        <v>项</v>
      </c>
    </row>
    <row r="67" ht="38" customHeight="1" spans="1:7">
      <c r="A67" s="318" t="s">
        <v>1410</v>
      </c>
      <c r="B67" s="319" t="s">
        <v>1411</v>
      </c>
      <c r="C67" s="320"/>
      <c r="D67" s="320"/>
      <c r="E67" s="321" t="str">
        <f t="shared" si="4"/>
        <v/>
      </c>
      <c r="F67" s="316" t="str">
        <f t="shared" si="0"/>
        <v>否</v>
      </c>
      <c r="G67" s="300" t="str">
        <f t="shared" si="1"/>
        <v>项</v>
      </c>
    </row>
    <row r="68" ht="38" customHeight="1" spans="1:7">
      <c r="A68" s="318" t="s">
        <v>1412</v>
      </c>
      <c r="B68" s="317" t="s">
        <v>1413</v>
      </c>
      <c r="C68" s="328"/>
      <c r="D68" s="328">
        <v>2480</v>
      </c>
      <c r="E68" s="321" t="str">
        <f t="shared" si="4"/>
        <v/>
      </c>
      <c r="F68" s="316" t="str">
        <f t="shared" ref="F68:F131" si="5">IF(LEN(A68)=3,"是",IF(B68&lt;&gt;"",IF(SUM(C68:D68)&lt;&gt;0,"是","否"),"是"))</f>
        <v>是</v>
      </c>
      <c r="G68" s="300" t="str">
        <f t="shared" ref="G68:G131" si="6">IF(LEN(A68)=3,"类",IF(LEN(A68)=5,"款","项"))</f>
        <v>款</v>
      </c>
    </row>
    <row r="69" ht="38" customHeight="1" spans="1:7">
      <c r="A69" s="318" t="s">
        <v>1414</v>
      </c>
      <c r="B69" s="319" t="s">
        <v>1415</v>
      </c>
      <c r="C69" s="320"/>
      <c r="D69" s="320">
        <v>2400</v>
      </c>
      <c r="E69" s="321" t="str">
        <f t="shared" si="4"/>
        <v/>
      </c>
      <c r="F69" s="316" t="str">
        <f t="shared" si="5"/>
        <v>是</v>
      </c>
      <c r="G69" s="300" t="str">
        <f t="shared" si="6"/>
        <v>项</v>
      </c>
    </row>
    <row r="70" ht="38" customHeight="1" spans="1:7">
      <c r="A70" s="318" t="s">
        <v>1416</v>
      </c>
      <c r="B70" s="319" t="s">
        <v>1417</v>
      </c>
      <c r="C70" s="320"/>
      <c r="D70" s="320">
        <v>80</v>
      </c>
      <c r="E70" s="321" t="str">
        <f t="shared" si="4"/>
        <v/>
      </c>
      <c r="F70" s="316" t="str">
        <f t="shared" si="5"/>
        <v>是</v>
      </c>
      <c r="G70" s="300" t="str">
        <f t="shared" si="6"/>
        <v>项</v>
      </c>
    </row>
    <row r="71" ht="38" customHeight="1" spans="1:7">
      <c r="A71" s="318" t="s">
        <v>1418</v>
      </c>
      <c r="B71" s="319" t="s">
        <v>1419</v>
      </c>
      <c r="C71" s="320"/>
      <c r="D71" s="320"/>
      <c r="E71" s="321" t="str">
        <f t="shared" si="4"/>
        <v/>
      </c>
      <c r="F71" s="316" t="str">
        <f t="shared" si="5"/>
        <v>否</v>
      </c>
      <c r="G71" s="300" t="str">
        <f t="shared" si="6"/>
        <v>项</v>
      </c>
    </row>
    <row r="72" ht="38" customHeight="1" spans="1:7">
      <c r="A72" s="318" t="s">
        <v>1420</v>
      </c>
      <c r="B72" s="317" t="s">
        <v>1421</v>
      </c>
      <c r="C72" s="328"/>
      <c r="D72" s="328">
        <v>265</v>
      </c>
      <c r="E72" s="321" t="str">
        <f t="shared" si="4"/>
        <v/>
      </c>
      <c r="F72" s="316" t="str">
        <f t="shared" si="5"/>
        <v>是</v>
      </c>
      <c r="G72" s="300" t="str">
        <f t="shared" si="6"/>
        <v>款</v>
      </c>
    </row>
    <row r="73" ht="38" customHeight="1" spans="1:7">
      <c r="A73" s="318" t="s">
        <v>1422</v>
      </c>
      <c r="B73" s="319" t="s">
        <v>1369</v>
      </c>
      <c r="C73" s="320"/>
      <c r="D73" s="320">
        <v>265</v>
      </c>
      <c r="E73" s="321" t="str">
        <f t="shared" si="4"/>
        <v/>
      </c>
      <c r="F73" s="316" t="str">
        <f t="shared" si="5"/>
        <v>是</v>
      </c>
      <c r="G73" s="300" t="str">
        <f t="shared" si="6"/>
        <v>项</v>
      </c>
    </row>
    <row r="74" ht="38" customHeight="1" spans="1:7">
      <c r="A74" s="318" t="s">
        <v>1423</v>
      </c>
      <c r="B74" s="319" t="s">
        <v>1371</v>
      </c>
      <c r="C74" s="320"/>
      <c r="D74" s="320"/>
      <c r="E74" s="321" t="str">
        <f t="shared" si="4"/>
        <v/>
      </c>
      <c r="F74" s="316" t="str">
        <f t="shared" si="5"/>
        <v>否</v>
      </c>
      <c r="G74" s="300" t="str">
        <f t="shared" si="6"/>
        <v>项</v>
      </c>
    </row>
    <row r="75" ht="38" customHeight="1" spans="1:7">
      <c r="A75" s="318" t="s">
        <v>1424</v>
      </c>
      <c r="B75" s="319" t="s">
        <v>1425</v>
      </c>
      <c r="C75" s="320"/>
      <c r="D75" s="320"/>
      <c r="E75" s="321" t="str">
        <f t="shared" si="4"/>
        <v/>
      </c>
      <c r="F75" s="316" t="str">
        <f t="shared" si="5"/>
        <v>否</v>
      </c>
      <c r="G75" s="300" t="str">
        <f t="shared" si="6"/>
        <v>项</v>
      </c>
    </row>
    <row r="76" ht="38" customHeight="1" spans="1:7">
      <c r="A76" s="318" t="s">
        <v>1426</v>
      </c>
      <c r="B76" s="317" t="s">
        <v>1427</v>
      </c>
      <c r="C76" s="328"/>
      <c r="D76" s="328"/>
      <c r="E76" s="321" t="str">
        <f t="shared" si="4"/>
        <v/>
      </c>
      <c r="F76" s="316" t="str">
        <f t="shared" si="5"/>
        <v>否</v>
      </c>
      <c r="G76" s="300" t="str">
        <f t="shared" si="6"/>
        <v>款</v>
      </c>
    </row>
    <row r="77" ht="38" customHeight="1" spans="1:7">
      <c r="A77" s="318" t="s">
        <v>1428</v>
      </c>
      <c r="B77" s="319" t="s">
        <v>1369</v>
      </c>
      <c r="C77" s="320"/>
      <c r="D77" s="320"/>
      <c r="E77" s="321" t="str">
        <f t="shared" si="4"/>
        <v/>
      </c>
      <c r="F77" s="316" t="str">
        <f t="shared" si="5"/>
        <v>否</v>
      </c>
      <c r="G77" s="300" t="str">
        <f t="shared" si="6"/>
        <v>项</v>
      </c>
    </row>
    <row r="78" ht="38" customHeight="1" spans="1:7">
      <c r="A78" s="318" t="s">
        <v>1429</v>
      </c>
      <c r="B78" s="319" t="s">
        <v>1371</v>
      </c>
      <c r="C78" s="320"/>
      <c r="D78" s="320"/>
      <c r="E78" s="321" t="str">
        <f t="shared" si="4"/>
        <v/>
      </c>
      <c r="F78" s="316" t="str">
        <f t="shared" si="5"/>
        <v>否</v>
      </c>
      <c r="G78" s="300" t="str">
        <f t="shared" si="6"/>
        <v>项</v>
      </c>
    </row>
    <row r="79" s="293" customFormat="1" ht="38" customHeight="1" spans="1:7">
      <c r="A79" s="318" t="s">
        <v>1430</v>
      </c>
      <c r="B79" s="319" t="s">
        <v>1431</v>
      </c>
      <c r="C79" s="320"/>
      <c r="D79" s="320"/>
      <c r="E79" s="321" t="str">
        <f t="shared" si="4"/>
        <v/>
      </c>
      <c r="F79" s="316" t="str">
        <f t="shared" si="5"/>
        <v>否</v>
      </c>
      <c r="G79" s="300" t="str">
        <f t="shared" si="6"/>
        <v>项</v>
      </c>
    </row>
    <row r="80" s="293" customFormat="1" ht="38" customHeight="1" spans="1:7">
      <c r="A80" s="318" t="s">
        <v>1432</v>
      </c>
      <c r="B80" s="317" t="s">
        <v>1433</v>
      </c>
      <c r="C80" s="328"/>
      <c r="D80" s="328"/>
      <c r="E80" s="321" t="str">
        <f t="shared" si="4"/>
        <v/>
      </c>
      <c r="F80" s="316" t="str">
        <f t="shared" si="5"/>
        <v>否</v>
      </c>
      <c r="G80" s="300" t="str">
        <f t="shared" si="6"/>
        <v>款</v>
      </c>
    </row>
    <row r="81" s="293" customFormat="1" ht="38" customHeight="1" spans="1:7">
      <c r="A81" s="318" t="s">
        <v>1434</v>
      </c>
      <c r="B81" s="319" t="s">
        <v>1403</v>
      </c>
      <c r="C81" s="320"/>
      <c r="D81" s="320"/>
      <c r="E81" s="321" t="str">
        <f t="shared" si="4"/>
        <v/>
      </c>
      <c r="F81" s="316" t="str">
        <f t="shared" si="5"/>
        <v>否</v>
      </c>
      <c r="G81" s="300" t="str">
        <f t="shared" si="6"/>
        <v>项</v>
      </c>
    </row>
    <row r="82" s="293" customFormat="1" ht="38" customHeight="1" spans="1:7">
      <c r="A82" s="318" t="s">
        <v>1435</v>
      </c>
      <c r="B82" s="319" t="s">
        <v>1405</v>
      </c>
      <c r="C82" s="320"/>
      <c r="D82" s="320"/>
      <c r="E82" s="321" t="str">
        <f t="shared" si="4"/>
        <v/>
      </c>
      <c r="F82" s="316" t="str">
        <f t="shared" si="5"/>
        <v>否</v>
      </c>
      <c r="G82" s="300" t="str">
        <f t="shared" si="6"/>
        <v>项</v>
      </c>
    </row>
    <row r="83" s="293" customFormat="1" ht="38" customHeight="1" spans="1:7">
      <c r="A83" s="318" t="s">
        <v>1436</v>
      </c>
      <c r="B83" s="319" t="s">
        <v>1407</v>
      </c>
      <c r="C83" s="320"/>
      <c r="D83" s="320"/>
      <c r="E83" s="321" t="str">
        <f t="shared" si="4"/>
        <v/>
      </c>
      <c r="F83" s="316" t="str">
        <f t="shared" si="5"/>
        <v>否</v>
      </c>
      <c r="G83" s="300" t="str">
        <f t="shared" si="6"/>
        <v>项</v>
      </c>
    </row>
    <row r="84" s="293" customFormat="1" ht="38" customHeight="1" spans="1:7">
      <c r="A84" s="318" t="s">
        <v>1437</v>
      </c>
      <c r="B84" s="319" t="s">
        <v>1409</v>
      </c>
      <c r="C84" s="320"/>
      <c r="D84" s="320"/>
      <c r="E84" s="321" t="str">
        <f t="shared" si="4"/>
        <v/>
      </c>
      <c r="F84" s="316" t="str">
        <f t="shared" si="5"/>
        <v>否</v>
      </c>
      <c r="G84" s="300" t="str">
        <f t="shared" si="6"/>
        <v>项</v>
      </c>
    </row>
    <row r="85" s="293" customFormat="1" ht="38" customHeight="1" spans="1:7">
      <c r="A85" s="318" t="s">
        <v>1438</v>
      </c>
      <c r="B85" s="319" t="s">
        <v>1439</v>
      </c>
      <c r="C85" s="320"/>
      <c r="D85" s="320"/>
      <c r="E85" s="321" t="str">
        <f t="shared" si="4"/>
        <v/>
      </c>
      <c r="F85" s="316" t="str">
        <f t="shared" si="5"/>
        <v>否</v>
      </c>
      <c r="G85" s="300" t="str">
        <f t="shared" si="6"/>
        <v>项</v>
      </c>
    </row>
    <row r="86" s="293" customFormat="1" ht="38" customHeight="1" spans="1:7">
      <c r="A86" s="318" t="s">
        <v>1440</v>
      </c>
      <c r="B86" s="317" t="s">
        <v>1441</v>
      </c>
      <c r="C86" s="328"/>
      <c r="D86" s="328"/>
      <c r="E86" s="321" t="str">
        <f t="shared" si="4"/>
        <v/>
      </c>
      <c r="F86" s="316" t="str">
        <f t="shared" si="5"/>
        <v>否</v>
      </c>
      <c r="G86" s="300" t="str">
        <f t="shared" si="6"/>
        <v>款</v>
      </c>
    </row>
    <row r="87" s="293" customFormat="1" ht="38" customHeight="1" spans="1:7">
      <c r="A87" s="318" t="s">
        <v>1442</v>
      </c>
      <c r="B87" s="319" t="s">
        <v>1415</v>
      </c>
      <c r="C87" s="320"/>
      <c r="D87" s="320"/>
      <c r="E87" s="321" t="str">
        <f t="shared" si="4"/>
        <v/>
      </c>
      <c r="F87" s="316" t="str">
        <f t="shared" si="5"/>
        <v>否</v>
      </c>
      <c r="G87" s="300" t="str">
        <f t="shared" si="6"/>
        <v>项</v>
      </c>
    </row>
    <row r="88" s="293" customFormat="1" ht="38" customHeight="1" spans="1:7">
      <c r="A88" s="318" t="s">
        <v>1443</v>
      </c>
      <c r="B88" s="319" t="s">
        <v>1444</v>
      </c>
      <c r="C88" s="320"/>
      <c r="D88" s="320"/>
      <c r="E88" s="321" t="str">
        <f t="shared" si="4"/>
        <v/>
      </c>
      <c r="F88" s="316" t="str">
        <f t="shared" si="5"/>
        <v>否</v>
      </c>
      <c r="G88" s="300" t="str">
        <f t="shared" si="6"/>
        <v>项</v>
      </c>
    </row>
    <row r="89" s="293" customFormat="1" ht="38" customHeight="1" spans="1:7">
      <c r="A89" s="318" t="s">
        <v>1445</v>
      </c>
      <c r="B89" s="317" t="s">
        <v>1446</v>
      </c>
      <c r="C89" s="328"/>
      <c r="D89" s="328"/>
      <c r="E89" s="321" t="str">
        <f t="shared" si="4"/>
        <v/>
      </c>
      <c r="F89" s="316" t="str">
        <f t="shared" si="5"/>
        <v>否</v>
      </c>
      <c r="G89" s="300" t="str">
        <f t="shared" si="6"/>
        <v>款</v>
      </c>
    </row>
    <row r="90" s="293" customFormat="1" ht="38" customHeight="1" spans="1:7">
      <c r="A90" s="318" t="s">
        <v>1447</v>
      </c>
      <c r="B90" s="319" t="s">
        <v>1369</v>
      </c>
      <c r="C90" s="320"/>
      <c r="D90" s="320"/>
      <c r="E90" s="321" t="str">
        <f t="shared" ref="E90:E121" si="7">IF(C90&gt;0,D90/C90-1,IF(C90&lt;0,-(D90/C90-1),""))</f>
        <v/>
      </c>
      <c r="F90" s="316" t="str">
        <f t="shared" si="5"/>
        <v>否</v>
      </c>
      <c r="G90" s="300" t="str">
        <f t="shared" si="6"/>
        <v>项</v>
      </c>
    </row>
    <row r="91" s="293" customFormat="1" ht="38" customHeight="1" spans="1:7">
      <c r="A91" s="318" t="s">
        <v>1448</v>
      </c>
      <c r="B91" s="319" t="s">
        <v>1371</v>
      </c>
      <c r="C91" s="320"/>
      <c r="D91" s="320"/>
      <c r="E91" s="321" t="str">
        <f t="shared" si="7"/>
        <v/>
      </c>
      <c r="F91" s="316" t="str">
        <f t="shared" si="5"/>
        <v>否</v>
      </c>
      <c r="G91" s="300" t="str">
        <f t="shared" si="6"/>
        <v>项</v>
      </c>
    </row>
    <row r="92" s="293" customFormat="1" ht="38" customHeight="1" spans="1:7">
      <c r="A92" s="318" t="s">
        <v>1449</v>
      </c>
      <c r="B92" s="319" t="s">
        <v>1373</v>
      </c>
      <c r="C92" s="320"/>
      <c r="D92" s="320"/>
      <c r="E92" s="321" t="str">
        <f t="shared" si="7"/>
        <v/>
      </c>
      <c r="F92" s="316" t="str">
        <f t="shared" si="5"/>
        <v>否</v>
      </c>
      <c r="G92" s="300" t="str">
        <f t="shared" si="6"/>
        <v>项</v>
      </c>
    </row>
    <row r="93" s="293" customFormat="1" ht="38" customHeight="1" spans="1:7">
      <c r="A93" s="318" t="s">
        <v>1450</v>
      </c>
      <c r="B93" s="319" t="s">
        <v>1375</v>
      </c>
      <c r="C93" s="320"/>
      <c r="D93" s="320"/>
      <c r="E93" s="321" t="str">
        <f t="shared" si="7"/>
        <v/>
      </c>
      <c r="F93" s="316" t="str">
        <f t="shared" si="5"/>
        <v>否</v>
      </c>
      <c r="G93" s="300" t="str">
        <f t="shared" si="6"/>
        <v>项</v>
      </c>
    </row>
    <row r="94" ht="38" customHeight="1" spans="1:7">
      <c r="A94" s="318" t="s">
        <v>1451</v>
      </c>
      <c r="B94" s="319" t="s">
        <v>1381</v>
      </c>
      <c r="C94" s="320"/>
      <c r="D94" s="320"/>
      <c r="E94" s="321" t="str">
        <f t="shared" si="7"/>
        <v/>
      </c>
      <c r="F94" s="316" t="str">
        <f t="shared" si="5"/>
        <v>否</v>
      </c>
      <c r="G94" s="300" t="str">
        <f t="shared" si="6"/>
        <v>项</v>
      </c>
    </row>
    <row r="95" ht="38" customHeight="1" spans="1:7">
      <c r="A95" s="318" t="s">
        <v>1452</v>
      </c>
      <c r="B95" s="319" t="s">
        <v>1385</v>
      </c>
      <c r="C95" s="320"/>
      <c r="D95" s="320"/>
      <c r="E95" s="321" t="str">
        <f t="shared" si="7"/>
        <v/>
      </c>
      <c r="F95" s="316" t="str">
        <f t="shared" si="5"/>
        <v>否</v>
      </c>
      <c r="G95" s="300" t="str">
        <f t="shared" si="6"/>
        <v>项</v>
      </c>
    </row>
    <row r="96" ht="38" customHeight="1" spans="1:7">
      <c r="A96" s="318" t="s">
        <v>1453</v>
      </c>
      <c r="B96" s="319" t="s">
        <v>1387</v>
      </c>
      <c r="C96" s="320"/>
      <c r="D96" s="320"/>
      <c r="E96" s="321" t="str">
        <f t="shared" si="7"/>
        <v/>
      </c>
      <c r="F96" s="316" t="str">
        <f t="shared" si="5"/>
        <v>否</v>
      </c>
      <c r="G96" s="300" t="str">
        <f t="shared" si="6"/>
        <v>项</v>
      </c>
    </row>
    <row r="97" s="293" customFormat="1" ht="38" customHeight="1" spans="1:7">
      <c r="A97" s="318" t="s">
        <v>1454</v>
      </c>
      <c r="B97" s="319" t="s">
        <v>1455</v>
      </c>
      <c r="C97" s="320"/>
      <c r="D97" s="320"/>
      <c r="E97" s="321" t="str">
        <f t="shared" si="7"/>
        <v/>
      </c>
      <c r="F97" s="316" t="str">
        <f t="shared" si="5"/>
        <v>否</v>
      </c>
      <c r="G97" s="300" t="str">
        <f t="shared" si="6"/>
        <v>项</v>
      </c>
    </row>
    <row r="98" s="293" customFormat="1" ht="38" customHeight="1" spans="1:7">
      <c r="A98" s="312" t="s">
        <v>91</v>
      </c>
      <c r="B98" s="313" t="s">
        <v>1456</v>
      </c>
      <c r="C98" s="327">
        <v>2101</v>
      </c>
      <c r="D98" s="327">
        <v>2106</v>
      </c>
      <c r="E98" s="321">
        <f t="shared" si="7"/>
        <v>0.002</v>
      </c>
      <c r="F98" s="316" t="str">
        <f t="shared" si="5"/>
        <v>是</v>
      </c>
      <c r="G98" s="300" t="str">
        <f t="shared" si="6"/>
        <v>类</v>
      </c>
    </row>
    <row r="99" ht="38" customHeight="1" spans="1:7">
      <c r="A99" s="318" t="s">
        <v>1457</v>
      </c>
      <c r="B99" s="317" t="s">
        <v>1458</v>
      </c>
      <c r="C99" s="328">
        <v>2101</v>
      </c>
      <c r="D99" s="328">
        <v>244</v>
      </c>
      <c r="E99" s="321">
        <f t="shared" si="7"/>
        <v>-0.884</v>
      </c>
      <c r="F99" s="316" t="str">
        <f t="shared" si="5"/>
        <v>是</v>
      </c>
      <c r="G99" s="300" t="str">
        <f t="shared" si="6"/>
        <v>款</v>
      </c>
    </row>
    <row r="100" s="293" customFormat="1" ht="38" customHeight="1" spans="1:7">
      <c r="A100" s="318" t="s">
        <v>1459</v>
      </c>
      <c r="B100" s="319" t="s">
        <v>1339</v>
      </c>
      <c r="C100" s="320">
        <v>2101</v>
      </c>
      <c r="D100" s="320">
        <v>244</v>
      </c>
      <c r="E100" s="321">
        <f t="shared" si="7"/>
        <v>-0.884</v>
      </c>
      <c r="F100" s="316" t="str">
        <f t="shared" si="5"/>
        <v>是</v>
      </c>
      <c r="G100" s="300" t="str">
        <f t="shared" si="6"/>
        <v>项</v>
      </c>
    </row>
    <row r="101" s="293" customFormat="1" ht="38" customHeight="1" spans="1:7">
      <c r="A101" s="318" t="s">
        <v>1460</v>
      </c>
      <c r="B101" s="319" t="s">
        <v>1461</v>
      </c>
      <c r="C101" s="320"/>
      <c r="D101" s="320"/>
      <c r="E101" s="321" t="str">
        <f t="shared" si="7"/>
        <v/>
      </c>
      <c r="F101" s="316" t="str">
        <f t="shared" si="5"/>
        <v>否</v>
      </c>
      <c r="G101" s="300" t="str">
        <f t="shared" si="6"/>
        <v>项</v>
      </c>
    </row>
    <row r="102" s="293" customFormat="1" ht="38" customHeight="1" spans="1:7">
      <c r="A102" s="318" t="s">
        <v>1462</v>
      </c>
      <c r="B102" s="319" t="s">
        <v>1463</v>
      </c>
      <c r="C102" s="320"/>
      <c r="D102" s="320"/>
      <c r="E102" s="321" t="str">
        <f t="shared" si="7"/>
        <v/>
      </c>
      <c r="F102" s="316" t="str">
        <f t="shared" si="5"/>
        <v>否</v>
      </c>
      <c r="G102" s="300" t="str">
        <f t="shared" si="6"/>
        <v>项</v>
      </c>
    </row>
    <row r="103" s="293" customFormat="1" ht="38" customHeight="1" spans="1:7">
      <c r="A103" s="318" t="s">
        <v>1464</v>
      </c>
      <c r="B103" s="319" t="s">
        <v>1465</v>
      </c>
      <c r="C103" s="320"/>
      <c r="D103" s="320"/>
      <c r="E103" s="321" t="str">
        <f t="shared" si="7"/>
        <v/>
      </c>
      <c r="F103" s="316" t="str">
        <f t="shared" si="5"/>
        <v>否</v>
      </c>
      <c r="G103" s="300" t="str">
        <f t="shared" si="6"/>
        <v>项</v>
      </c>
    </row>
    <row r="104" s="293" customFormat="1" ht="38" customHeight="1" spans="1:7">
      <c r="A104" s="318" t="s">
        <v>1466</v>
      </c>
      <c r="B104" s="319" t="s">
        <v>1467</v>
      </c>
      <c r="C104" s="320"/>
      <c r="D104" s="320">
        <v>957</v>
      </c>
      <c r="E104" s="321" t="str">
        <f t="shared" si="7"/>
        <v/>
      </c>
      <c r="F104" s="316" t="str">
        <f t="shared" si="5"/>
        <v>是</v>
      </c>
      <c r="G104" s="300" t="str">
        <f t="shared" si="6"/>
        <v>款</v>
      </c>
    </row>
    <row r="105" ht="38" customHeight="1" spans="1:7">
      <c r="A105" s="318" t="s">
        <v>1468</v>
      </c>
      <c r="B105" s="319" t="s">
        <v>1339</v>
      </c>
      <c r="C105" s="320"/>
      <c r="D105" s="320">
        <v>957</v>
      </c>
      <c r="E105" s="321" t="str">
        <f t="shared" si="7"/>
        <v/>
      </c>
      <c r="F105" s="316" t="str">
        <f t="shared" si="5"/>
        <v>是</v>
      </c>
      <c r="G105" s="300" t="str">
        <f t="shared" si="6"/>
        <v>项</v>
      </c>
    </row>
    <row r="106" s="293" customFormat="1" ht="38" customHeight="1" spans="1:7">
      <c r="A106" s="318" t="s">
        <v>1469</v>
      </c>
      <c r="B106" s="319" t="s">
        <v>1461</v>
      </c>
      <c r="C106" s="320"/>
      <c r="D106" s="320"/>
      <c r="E106" s="321" t="str">
        <f t="shared" si="7"/>
        <v/>
      </c>
      <c r="F106" s="316" t="str">
        <f t="shared" si="5"/>
        <v>否</v>
      </c>
      <c r="G106" s="300" t="str">
        <f t="shared" si="6"/>
        <v>项</v>
      </c>
    </row>
    <row r="107" s="293" customFormat="1" ht="38" customHeight="1" spans="1:7">
      <c r="A107" s="318" t="s">
        <v>1470</v>
      </c>
      <c r="B107" s="319" t="s">
        <v>1471</v>
      </c>
      <c r="C107" s="320"/>
      <c r="D107" s="320"/>
      <c r="E107" s="321" t="str">
        <f t="shared" si="7"/>
        <v/>
      </c>
      <c r="F107" s="316" t="str">
        <f t="shared" si="5"/>
        <v>否</v>
      </c>
      <c r="G107" s="300" t="str">
        <f t="shared" si="6"/>
        <v>项</v>
      </c>
    </row>
    <row r="108" s="293" customFormat="1" ht="38" customHeight="1" spans="1:7">
      <c r="A108" s="318" t="s">
        <v>1472</v>
      </c>
      <c r="B108" s="319" t="s">
        <v>1473</v>
      </c>
      <c r="C108" s="320"/>
      <c r="D108" s="320"/>
      <c r="E108" s="321" t="str">
        <f t="shared" si="7"/>
        <v/>
      </c>
      <c r="F108" s="316" t="str">
        <f t="shared" si="5"/>
        <v>否</v>
      </c>
      <c r="G108" s="300" t="str">
        <f t="shared" si="6"/>
        <v>项</v>
      </c>
    </row>
    <row r="109" ht="38" customHeight="1" spans="1:7">
      <c r="A109" s="318" t="s">
        <v>1474</v>
      </c>
      <c r="B109" s="317" t="s">
        <v>1475</v>
      </c>
      <c r="C109" s="328"/>
      <c r="D109" s="328"/>
      <c r="E109" s="321" t="str">
        <f t="shared" si="7"/>
        <v/>
      </c>
      <c r="F109" s="316" t="str">
        <f t="shared" si="5"/>
        <v>否</v>
      </c>
      <c r="G109" s="300" t="str">
        <f t="shared" si="6"/>
        <v>款</v>
      </c>
    </row>
    <row r="110" s="293" customFormat="1" ht="38" customHeight="1" spans="1:7">
      <c r="A110" s="318" t="s">
        <v>1476</v>
      </c>
      <c r="B110" s="319" t="s">
        <v>844</v>
      </c>
      <c r="C110" s="320"/>
      <c r="D110" s="320"/>
      <c r="E110" s="321" t="str">
        <f t="shared" si="7"/>
        <v/>
      </c>
      <c r="F110" s="316" t="str">
        <f t="shared" si="5"/>
        <v>否</v>
      </c>
      <c r="G110" s="300" t="str">
        <f t="shared" si="6"/>
        <v>项</v>
      </c>
    </row>
    <row r="111" s="293" customFormat="1" ht="38" customHeight="1" spans="1:7">
      <c r="A111" s="318" t="s">
        <v>1477</v>
      </c>
      <c r="B111" s="319" t="s">
        <v>1478</v>
      </c>
      <c r="C111" s="320"/>
      <c r="D111" s="320"/>
      <c r="E111" s="321" t="str">
        <f t="shared" si="7"/>
        <v/>
      </c>
      <c r="F111" s="316" t="str">
        <f t="shared" si="5"/>
        <v>否</v>
      </c>
      <c r="G111" s="300" t="str">
        <f t="shared" si="6"/>
        <v>项</v>
      </c>
    </row>
    <row r="112" s="293" customFormat="1" ht="38" customHeight="1" spans="1:7">
      <c r="A112" s="318" t="s">
        <v>1479</v>
      </c>
      <c r="B112" s="319" t="s">
        <v>1480</v>
      </c>
      <c r="C112" s="320"/>
      <c r="D112" s="320"/>
      <c r="E112" s="321" t="str">
        <f t="shared" si="7"/>
        <v/>
      </c>
      <c r="F112" s="316" t="str">
        <f t="shared" si="5"/>
        <v>否</v>
      </c>
      <c r="G112" s="300" t="str">
        <f t="shared" si="6"/>
        <v>项</v>
      </c>
    </row>
    <row r="113" ht="38" customHeight="1" spans="1:7">
      <c r="A113" s="318" t="s">
        <v>1481</v>
      </c>
      <c r="B113" s="319" t="s">
        <v>1482</v>
      </c>
      <c r="C113" s="320"/>
      <c r="D113" s="320"/>
      <c r="E113" s="321" t="str">
        <f t="shared" si="7"/>
        <v/>
      </c>
      <c r="F113" s="316" t="str">
        <f t="shared" si="5"/>
        <v>否</v>
      </c>
      <c r="G113" s="300" t="str">
        <f t="shared" si="6"/>
        <v>项</v>
      </c>
    </row>
    <row r="114" s="293" customFormat="1" ht="38" customHeight="1" spans="1:7">
      <c r="A114" s="330">
        <v>21370</v>
      </c>
      <c r="B114" s="317" t="s">
        <v>1483</v>
      </c>
      <c r="C114" s="328"/>
      <c r="D114" s="328"/>
      <c r="E114" s="321" t="str">
        <f t="shared" si="7"/>
        <v/>
      </c>
      <c r="F114" s="316" t="str">
        <f t="shared" si="5"/>
        <v>否</v>
      </c>
      <c r="G114" s="300" t="str">
        <f t="shared" si="6"/>
        <v>款</v>
      </c>
    </row>
    <row r="115" s="293" customFormat="1" ht="38" customHeight="1" spans="1:7">
      <c r="A115" s="330">
        <v>2137001</v>
      </c>
      <c r="B115" s="319" t="s">
        <v>1339</v>
      </c>
      <c r="C115" s="320"/>
      <c r="D115" s="320">
        <v>905</v>
      </c>
      <c r="E115" s="321" t="str">
        <f t="shared" si="7"/>
        <v/>
      </c>
      <c r="F115" s="316" t="str">
        <f t="shared" si="5"/>
        <v>是</v>
      </c>
      <c r="G115" s="300" t="str">
        <f t="shared" si="6"/>
        <v>项</v>
      </c>
    </row>
    <row r="116" ht="38" customHeight="1" spans="1:7">
      <c r="A116" s="330">
        <v>2137099</v>
      </c>
      <c r="B116" s="319" t="s">
        <v>1484</v>
      </c>
      <c r="C116" s="320"/>
      <c r="D116" s="320"/>
      <c r="E116" s="321" t="str">
        <f t="shared" si="7"/>
        <v/>
      </c>
      <c r="F116" s="316" t="str">
        <f t="shared" si="5"/>
        <v>否</v>
      </c>
      <c r="G116" s="300" t="str">
        <f t="shared" si="6"/>
        <v>项</v>
      </c>
    </row>
    <row r="117" s="293" customFormat="1" ht="38" customHeight="1" spans="1:7">
      <c r="A117" s="330">
        <v>21371</v>
      </c>
      <c r="B117" s="319" t="s">
        <v>1485</v>
      </c>
      <c r="C117" s="320"/>
      <c r="D117" s="320"/>
      <c r="E117" s="321" t="str">
        <f t="shared" si="7"/>
        <v/>
      </c>
      <c r="F117" s="316" t="str">
        <f t="shared" si="5"/>
        <v>否</v>
      </c>
      <c r="G117" s="300" t="str">
        <f t="shared" si="6"/>
        <v>款</v>
      </c>
    </row>
    <row r="118" ht="38" customHeight="1" spans="1:7">
      <c r="A118" s="330">
        <v>2137101</v>
      </c>
      <c r="B118" s="319" t="s">
        <v>844</v>
      </c>
      <c r="C118" s="320"/>
      <c r="D118" s="320"/>
      <c r="E118" s="321" t="str">
        <f t="shared" si="7"/>
        <v/>
      </c>
      <c r="F118" s="316" t="str">
        <f t="shared" si="5"/>
        <v>否</v>
      </c>
      <c r="G118" s="300" t="str">
        <f t="shared" si="6"/>
        <v>项</v>
      </c>
    </row>
    <row r="119" s="293" customFormat="1" ht="38" customHeight="1" spans="1:7">
      <c r="A119" s="330">
        <v>2137102</v>
      </c>
      <c r="B119" s="319" t="s">
        <v>1486</v>
      </c>
      <c r="C119" s="320"/>
      <c r="D119" s="320"/>
      <c r="E119" s="321" t="str">
        <f t="shared" si="7"/>
        <v/>
      </c>
      <c r="F119" s="316" t="str">
        <f t="shared" si="5"/>
        <v>否</v>
      </c>
      <c r="G119" s="300" t="str">
        <f t="shared" si="6"/>
        <v>项</v>
      </c>
    </row>
    <row r="120" s="293" customFormat="1" ht="38" customHeight="1" spans="1:7">
      <c r="A120" s="330">
        <v>2137103</v>
      </c>
      <c r="B120" s="319" t="s">
        <v>1480</v>
      </c>
      <c r="C120" s="320"/>
      <c r="D120" s="320"/>
      <c r="E120" s="321" t="str">
        <f t="shared" si="7"/>
        <v/>
      </c>
      <c r="F120" s="316" t="str">
        <f t="shared" si="5"/>
        <v>否</v>
      </c>
      <c r="G120" s="300" t="str">
        <f t="shared" si="6"/>
        <v>项</v>
      </c>
    </row>
    <row r="121" s="293" customFormat="1" ht="38" customHeight="1" spans="1:7">
      <c r="A121" s="330">
        <v>2137199</v>
      </c>
      <c r="B121" s="319" t="s">
        <v>1487</v>
      </c>
      <c r="C121" s="320"/>
      <c r="D121" s="320"/>
      <c r="E121" s="321" t="str">
        <f t="shared" si="7"/>
        <v/>
      </c>
      <c r="F121" s="316" t="str">
        <f t="shared" si="5"/>
        <v>否</v>
      </c>
      <c r="G121" s="300" t="str">
        <f t="shared" si="6"/>
        <v>项</v>
      </c>
    </row>
    <row r="122" s="293" customFormat="1" ht="38" customHeight="1" spans="1:7">
      <c r="A122" s="312" t="s">
        <v>93</v>
      </c>
      <c r="B122" s="313" t="s">
        <v>1488</v>
      </c>
      <c r="C122" s="327"/>
      <c r="D122" s="327">
        <v>200</v>
      </c>
      <c r="E122" s="321" t="str">
        <f t="shared" ref="E122:E153" si="8">IF(C122&gt;0,D122/C122-1,IF(C122&lt;0,-(D122/C122-1),""))</f>
        <v/>
      </c>
      <c r="F122" s="316" t="str">
        <f t="shared" si="5"/>
        <v>是</v>
      </c>
      <c r="G122" s="300" t="str">
        <f t="shared" si="6"/>
        <v>类</v>
      </c>
    </row>
    <row r="123" s="293" customFormat="1" ht="38" customHeight="1" spans="1:7">
      <c r="A123" s="318" t="s">
        <v>1489</v>
      </c>
      <c r="B123" s="319" t="s">
        <v>1490</v>
      </c>
      <c r="C123" s="320"/>
      <c r="D123" s="320"/>
      <c r="E123" s="321" t="str">
        <f t="shared" si="8"/>
        <v/>
      </c>
      <c r="F123" s="316" t="str">
        <f t="shared" si="5"/>
        <v>否</v>
      </c>
      <c r="G123" s="300" t="str">
        <f t="shared" si="6"/>
        <v>款</v>
      </c>
    </row>
    <row r="124" ht="38" customHeight="1" spans="1:7">
      <c r="A124" s="318" t="s">
        <v>1491</v>
      </c>
      <c r="B124" s="319" t="s">
        <v>874</v>
      </c>
      <c r="C124" s="320"/>
      <c r="D124" s="320"/>
      <c r="E124" s="321" t="str">
        <f t="shared" si="8"/>
        <v/>
      </c>
      <c r="F124" s="316" t="str">
        <f t="shared" si="5"/>
        <v>否</v>
      </c>
      <c r="G124" s="300" t="str">
        <f t="shared" si="6"/>
        <v>项</v>
      </c>
    </row>
    <row r="125" s="293" customFormat="1" ht="38" customHeight="1" spans="1:7">
      <c r="A125" s="318" t="s">
        <v>1492</v>
      </c>
      <c r="B125" s="319" t="s">
        <v>875</v>
      </c>
      <c r="C125" s="320"/>
      <c r="D125" s="320"/>
      <c r="E125" s="321" t="str">
        <f t="shared" si="8"/>
        <v/>
      </c>
      <c r="F125" s="316" t="str">
        <f t="shared" si="5"/>
        <v>否</v>
      </c>
      <c r="G125" s="300" t="str">
        <f t="shared" si="6"/>
        <v>项</v>
      </c>
    </row>
    <row r="126" s="293" customFormat="1" ht="38" customHeight="1" spans="1:7">
      <c r="A126" s="318" t="s">
        <v>1493</v>
      </c>
      <c r="B126" s="319" t="s">
        <v>1494</v>
      </c>
      <c r="C126" s="320"/>
      <c r="D126" s="320"/>
      <c r="E126" s="321" t="str">
        <f t="shared" si="8"/>
        <v/>
      </c>
      <c r="F126" s="316" t="str">
        <f t="shared" si="5"/>
        <v>否</v>
      </c>
      <c r="G126" s="300" t="str">
        <f t="shared" si="6"/>
        <v>项</v>
      </c>
    </row>
    <row r="127" s="293" customFormat="1" ht="38" customHeight="1" spans="1:7">
      <c r="A127" s="318" t="s">
        <v>1495</v>
      </c>
      <c r="B127" s="319" t="s">
        <v>1496</v>
      </c>
      <c r="C127" s="320"/>
      <c r="D127" s="320"/>
      <c r="E127" s="321" t="str">
        <f t="shared" si="8"/>
        <v/>
      </c>
      <c r="F127" s="316" t="str">
        <f t="shared" si="5"/>
        <v>否</v>
      </c>
      <c r="G127" s="300" t="str">
        <f t="shared" si="6"/>
        <v>项</v>
      </c>
    </row>
    <row r="128" ht="38" customHeight="1" spans="1:7">
      <c r="A128" s="318" t="s">
        <v>1497</v>
      </c>
      <c r="B128" s="319" t="s">
        <v>1498</v>
      </c>
      <c r="C128" s="320"/>
      <c r="D128" s="320"/>
      <c r="E128" s="321" t="str">
        <f t="shared" si="8"/>
        <v/>
      </c>
      <c r="F128" s="316" t="str">
        <f t="shared" si="5"/>
        <v>否</v>
      </c>
      <c r="G128" s="300" t="str">
        <f t="shared" si="6"/>
        <v>款</v>
      </c>
    </row>
    <row r="129" ht="38" customHeight="1" spans="1:7">
      <c r="A129" s="318" t="s">
        <v>1499</v>
      </c>
      <c r="B129" s="319" t="s">
        <v>1494</v>
      </c>
      <c r="C129" s="320"/>
      <c r="D129" s="320"/>
      <c r="E129" s="321" t="str">
        <f t="shared" si="8"/>
        <v/>
      </c>
      <c r="F129" s="316" t="str">
        <f t="shared" si="5"/>
        <v>否</v>
      </c>
      <c r="G129" s="300" t="str">
        <f t="shared" si="6"/>
        <v>项</v>
      </c>
    </row>
    <row r="130" s="293" customFormat="1" ht="38" customHeight="1" spans="1:7">
      <c r="A130" s="318" t="s">
        <v>1500</v>
      </c>
      <c r="B130" s="319" t="s">
        <v>1501</v>
      </c>
      <c r="C130" s="320"/>
      <c r="D130" s="320"/>
      <c r="E130" s="321" t="str">
        <f t="shared" si="8"/>
        <v/>
      </c>
      <c r="F130" s="316" t="str">
        <f t="shared" si="5"/>
        <v>否</v>
      </c>
      <c r="G130" s="300" t="str">
        <f t="shared" si="6"/>
        <v>项</v>
      </c>
    </row>
    <row r="131" ht="38" customHeight="1" spans="1:7">
      <c r="A131" s="318" t="s">
        <v>1502</v>
      </c>
      <c r="B131" s="319" t="s">
        <v>1503</v>
      </c>
      <c r="C131" s="320"/>
      <c r="D131" s="320"/>
      <c r="E131" s="321" t="str">
        <f t="shared" si="8"/>
        <v/>
      </c>
      <c r="F131" s="316" t="str">
        <f t="shared" si="5"/>
        <v>否</v>
      </c>
      <c r="G131" s="300" t="str">
        <f t="shared" si="6"/>
        <v>项</v>
      </c>
    </row>
    <row r="132" ht="38" customHeight="1" spans="1:7">
      <c r="A132" s="318" t="s">
        <v>1504</v>
      </c>
      <c r="B132" s="319" t="s">
        <v>1505</v>
      </c>
      <c r="C132" s="320"/>
      <c r="D132" s="320"/>
      <c r="E132" s="321" t="str">
        <f t="shared" si="8"/>
        <v/>
      </c>
      <c r="F132" s="316" t="str">
        <f t="shared" ref="F132:F195" si="9">IF(LEN(A132)=3,"是",IF(B132&lt;&gt;"",IF(SUM(C132:D132)&lt;&gt;0,"是","否"),"是"))</f>
        <v>否</v>
      </c>
      <c r="G132" s="300" t="str">
        <f t="shared" ref="G132:G195" si="10">IF(LEN(A132)=3,"类",IF(LEN(A132)=5,"款","项"))</f>
        <v>项</v>
      </c>
    </row>
    <row r="133" s="293" customFormat="1" ht="38" customHeight="1" spans="1:7">
      <c r="A133" s="318" t="s">
        <v>1506</v>
      </c>
      <c r="B133" s="317" t="s">
        <v>1507</v>
      </c>
      <c r="C133" s="328"/>
      <c r="D133" s="328"/>
      <c r="E133" s="321" t="str">
        <f t="shared" si="8"/>
        <v/>
      </c>
      <c r="F133" s="316" t="str">
        <f t="shared" si="9"/>
        <v>否</v>
      </c>
      <c r="G133" s="300" t="str">
        <f t="shared" si="10"/>
        <v>款</v>
      </c>
    </row>
    <row r="134" s="293" customFormat="1" ht="38" customHeight="1" spans="1:7">
      <c r="A134" s="318" t="s">
        <v>1508</v>
      </c>
      <c r="B134" s="319" t="s">
        <v>881</v>
      </c>
      <c r="C134" s="320"/>
      <c r="D134" s="320"/>
      <c r="E134" s="321" t="str">
        <f t="shared" si="8"/>
        <v/>
      </c>
      <c r="F134" s="316" t="str">
        <f t="shared" si="9"/>
        <v>否</v>
      </c>
      <c r="G134" s="300" t="str">
        <f t="shared" si="10"/>
        <v>项</v>
      </c>
    </row>
    <row r="135" s="293" customFormat="1" ht="38" customHeight="1" spans="1:7">
      <c r="A135" s="318" t="s">
        <v>1509</v>
      </c>
      <c r="B135" s="319" t="s">
        <v>1510</v>
      </c>
      <c r="C135" s="320"/>
      <c r="D135" s="320"/>
      <c r="E135" s="321" t="str">
        <f t="shared" si="8"/>
        <v/>
      </c>
      <c r="F135" s="316" t="str">
        <f t="shared" si="9"/>
        <v>否</v>
      </c>
      <c r="G135" s="300" t="str">
        <f t="shared" si="10"/>
        <v>项</v>
      </c>
    </row>
    <row r="136" s="293" customFormat="1" ht="38" customHeight="1" spans="1:7">
      <c r="A136" s="318" t="s">
        <v>1511</v>
      </c>
      <c r="B136" s="319" t="s">
        <v>1512</v>
      </c>
      <c r="C136" s="320"/>
      <c r="D136" s="320"/>
      <c r="E136" s="321" t="str">
        <f t="shared" si="8"/>
        <v/>
      </c>
      <c r="F136" s="316" t="str">
        <f t="shared" si="9"/>
        <v>否</v>
      </c>
      <c r="G136" s="300" t="str">
        <f t="shared" si="10"/>
        <v>项</v>
      </c>
    </row>
    <row r="137" s="293" customFormat="1" ht="38" customHeight="1" spans="1:7">
      <c r="A137" s="318" t="s">
        <v>1513</v>
      </c>
      <c r="B137" s="319" t="s">
        <v>1514</v>
      </c>
      <c r="C137" s="320"/>
      <c r="D137" s="320"/>
      <c r="E137" s="321" t="str">
        <f t="shared" si="8"/>
        <v/>
      </c>
      <c r="F137" s="316" t="str">
        <f t="shared" si="9"/>
        <v>否</v>
      </c>
      <c r="G137" s="300" t="str">
        <f t="shared" si="10"/>
        <v>项</v>
      </c>
    </row>
    <row r="138" s="293" customFormat="1" ht="38" customHeight="1" spans="1:7">
      <c r="A138" s="318" t="s">
        <v>1515</v>
      </c>
      <c r="B138" s="317" t="s">
        <v>1516</v>
      </c>
      <c r="C138" s="328"/>
      <c r="D138" s="328">
        <v>200</v>
      </c>
      <c r="E138" s="321" t="str">
        <f t="shared" si="8"/>
        <v/>
      </c>
      <c r="F138" s="316" t="str">
        <f t="shared" si="9"/>
        <v>是</v>
      </c>
      <c r="G138" s="300" t="str">
        <f t="shared" si="10"/>
        <v>款</v>
      </c>
    </row>
    <row r="139" s="293" customFormat="1" ht="38" customHeight="1" spans="1:7">
      <c r="A139" s="318" t="s">
        <v>1517</v>
      </c>
      <c r="B139" s="319" t="s">
        <v>1518</v>
      </c>
      <c r="C139" s="320"/>
      <c r="D139" s="320"/>
      <c r="E139" s="321" t="str">
        <f t="shared" si="8"/>
        <v/>
      </c>
      <c r="F139" s="316" t="str">
        <f t="shared" si="9"/>
        <v>否</v>
      </c>
      <c r="G139" s="300" t="str">
        <f t="shared" si="10"/>
        <v>项</v>
      </c>
    </row>
    <row r="140" s="293" customFormat="1" ht="38" customHeight="1" spans="1:7">
      <c r="A140" s="318" t="s">
        <v>1519</v>
      </c>
      <c r="B140" s="319" t="s">
        <v>1520</v>
      </c>
      <c r="C140" s="320"/>
      <c r="D140" s="320"/>
      <c r="E140" s="321" t="str">
        <f t="shared" si="8"/>
        <v/>
      </c>
      <c r="F140" s="316" t="str">
        <f t="shared" si="9"/>
        <v>否</v>
      </c>
      <c r="G140" s="300" t="str">
        <f t="shared" si="10"/>
        <v>项</v>
      </c>
    </row>
    <row r="141" s="293" customFormat="1" ht="38" customHeight="1" spans="1:7">
      <c r="A141" s="318" t="s">
        <v>1521</v>
      </c>
      <c r="B141" s="319" t="s">
        <v>1522</v>
      </c>
      <c r="C141" s="320"/>
      <c r="D141" s="320"/>
      <c r="E141" s="321" t="str">
        <f t="shared" si="8"/>
        <v/>
      </c>
      <c r="F141" s="316" t="str">
        <f t="shared" si="9"/>
        <v>否</v>
      </c>
      <c r="G141" s="300" t="str">
        <f t="shared" si="10"/>
        <v>项</v>
      </c>
    </row>
    <row r="142" s="293" customFormat="1" ht="38" customHeight="1" spans="1:7">
      <c r="A142" s="318" t="s">
        <v>1523</v>
      </c>
      <c r="B142" s="319" t="s">
        <v>1524</v>
      </c>
      <c r="C142" s="320"/>
      <c r="D142" s="320"/>
      <c r="E142" s="321" t="str">
        <f t="shared" si="8"/>
        <v/>
      </c>
      <c r="F142" s="316" t="str">
        <f t="shared" si="9"/>
        <v>否</v>
      </c>
      <c r="G142" s="300" t="str">
        <f t="shared" si="10"/>
        <v>项</v>
      </c>
    </row>
    <row r="143" s="293" customFormat="1" ht="38" customHeight="1" spans="1:7">
      <c r="A143" s="318" t="s">
        <v>1525</v>
      </c>
      <c r="B143" s="319" t="s">
        <v>1526</v>
      </c>
      <c r="C143" s="320"/>
      <c r="D143" s="320"/>
      <c r="E143" s="321" t="str">
        <f t="shared" si="8"/>
        <v/>
      </c>
      <c r="F143" s="316" t="str">
        <f t="shared" si="9"/>
        <v>否</v>
      </c>
      <c r="G143" s="300" t="str">
        <f t="shared" si="10"/>
        <v>项</v>
      </c>
    </row>
    <row r="144" s="293" customFormat="1" ht="38" customHeight="1" spans="1:7">
      <c r="A144" s="318" t="s">
        <v>1527</v>
      </c>
      <c r="B144" s="319" t="s">
        <v>1528</v>
      </c>
      <c r="C144" s="320"/>
      <c r="D144" s="320"/>
      <c r="E144" s="321" t="str">
        <f t="shared" si="8"/>
        <v/>
      </c>
      <c r="F144" s="316" t="str">
        <f t="shared" si="9"/>
        <v>否</v>
      </c>
      <c r="G144" s="300" t="str">
        <f t="shared" si="10"/>
        <v>项</v>
      </c>
    </row>
    <row r="145" s="293" customFormat="1" ht="38" customHeight="1" spans="1:7">
      <c r="A145" s="318" t="s">
        <v>1529</v>
      </c>
      <c r="B145" s="319" t="s">
        <v>1530</v>
      </c>
      <c r="C145" s="320"/>
      <c r="D145" s="320"/>
      <c r="E145" s="321" t="str">
        <f t="shared" si="8"/>
        <v/>
      </c>
      <c r="F145" s="316" t="str">
        <f t="shared" si="9"/>
        <v>否</v>
      </c>
      <c r="G145" s="300" t="str">
        <f t="shared" si="10"/>
        <v>项</v>
      </c>
    </row>
    <row r="146" s="293" customFormat="1" ht="38" customHeight="1" spans="1:7">
      <c r="A146" s="318" t="s">
        <v>1531</v>
      </c>
      <c r="B146" s="319" t="s">
        <v>1532</v>
      </c>
      <c r="C146" s="320"/>
      <c r="D146" s="320">
        <v>200</v>
      </c>
      <c r="E146" s="321" t="str">
        <f t="shared" si="8"/>
        <v/>
      </c>
      <c r="F146" s="316" t="str">
        <f t="shared" si="9"/>
        <v>是</v>
      </c>
      <c r="G146" s="300" t="str">
        <f t="shared" si="10"/>
        <v>项</v>
      </c>
    </row>
    <row r="147" s="293" customFormat="1" ht="38" customHeight="1" spans="1:7">
      <c r="A147" s="318" t="s">
        <v>1533</v>
      </c>
      <c r="B147" s="319" t="s">
        <v>1534</v>
      </c>
      <c r="C147" s="320"/>
      <c r="D147" s="320"/>
      <c r="E147" s="321" t="str">
        <f t="shared" si="8"/>
        <v/>
      </c>
      <c r="F147" s="316" t="str">
        <f t="shared" si="9"/>
        <v>否</v>
      </c>
      <c r="G147" s="300" t="str">
        <f t="shared" si="10"/>
        <v>款</v>
      </c>
    </row>
    <row r="148" s="293" customFormat="1" ht="38" customHeight="1" spans="1:7">
      <c r="A148" s="318" t="s">
        <v>1535</v>
      </c>
      <c r="B148" s="319" t="s">
        <v>1536</v>
      </c>
      <c r="C148" s="320"/>
      <c r="D148" s="320"/>
      <c r="E148" s="321" t="str">
        <f t="shared" si="8"/>
        <v/>
      </c>
      <c r="F148" s="316" t="str">
        <f t="shared" si="9"/>
        <v>否</v>
      </c>
      <c r="G148" s="300" t="str">
        <f t="shared" si="10"/>
        <v>项</v>
      </c>
    </row>
    <row r="149" s="293" customFormat="1" ht="38" customHeight="1" spans="1:7">
      <c r="A149" s="318" t="s">
        <v>1537</v>
      </c>
      <c r="B149" s="319" t="s">
        <v>1538</v>
      </c>
      <c r="C149" s="320"/>
      <c r="D149" s="320"/>
      <c r="E149" s="321" t="str">
        <f t="shared" si="8"/>
        <v/>
      </c>
      <c r="F149" s="316" t="str">
        <f t="shared" si="9"/>
        <v>否</v>
      </c>
      <c r="G149" s="300" t="str">
        <f t="shared" si="10"/>
        <v>项</v>
      </c>
    </row>
    <row r="150" ht="38" customHeight="1" spans="1:7">
      <c r="A150" s="318" t="s">
        <v>1539</v>
      </c>
      <c r="B150" s="319" t="s">
        <v>1540</v>
      </c>
      <c r="C150" s="320"/>
      <c r="D150" s="320"/>
      <c r="E150" s="321" t="str">
        <f t="shared" si="8"/>
        <v/>
      </c>
      <c r="F150" s="316" t="str">
        <f t="shared" si="9"/>
        <v>否</v>
      </c>
      <c r="G150" s="300" t="str">
        <f t="shared" si="10"/>
        <v>项</v>
      </c>
    </row>
    <row r="151" ht="38" customHeight="1" spans="1:7">
      <c r="A151" s="318" t="s">
        <v>1541</v>
      </c>
      <c r="B151" s="319" t="s">
        <v>1542</v>
      </c>
      <c r="C151" s="320"/>
      <c r="D151" s="320"/>
      <c r="E151" s="321" t="str">
        <f t="shared" si="8"/>
        <v/>
      </c>
      <c r="F151" s="316" t="str">
        <f t="shared" si="9"/>
        <v>否</v>
      </c>
      <c r="G151" s="300" t="str">
        <f t="shared" si="10"/>
        <v>项</v>
      </c>
    </row>
    <row r="152" s="293" customFormat="1" ht="38" customHeight="1" spans="1:7">
      <c r="A152" s="318" t="s">
        <v>1543</v>
      </c>
      <c r="B152" s="319" t="s">
        <v>1544</v>
      </c>
      <c r="C152" s="320"/>
      <c r="D152" s="320"/>
      <c r="E152" s="321" t="str">
        <f t="shared" si="8"/>
        <v/>
      </c>
      <c r="F152" s="316" t="str">
        <f t="shared" si="9"/>
        <v>否</v>
      </c>
      <c r="G152" s="300" t="str">
        <f t="shared" si="10"/>
        <v>项</v>
      </c>
    </row>
    <row r="153" ht="38" customHeight="1" spans="1:7">
      <c r="A153" s="318" t="s">
        <v>1545</v>
      </c>
      <c r="B153" s="319" t="s">
        <v>1546</v>
      </c>
      <c r="C153" s="320"/>
      <c r="D153" s="320"/>
      <c r="E153" s="321" t="str">
        <f t="shared" si="8"/>
        <v/>
      </c>
      <c r="F153" s="316" t="str">
        <f t="shared" si="9"/>
        <v>否</v>
      </c>
      <c r="G153" s="300" t="str">
        <f t="shared" si="10"/>
        <v>项</v>
      </c>
    </row>
    <row r="154" ht="38" customHeight="1" spans="1:7">
      <c r="A154" s="318" t="s">
        <v>1547</v>
      </c>
      <c r="B154" s="317" t="s">
        <v>1548</v>
      </c>
      <c r="C154" s="328"/>
      <c r="D154" s="328"/>
      <c r="E154" s="321" t="str">
        <f t="shared" ref="E154:E195" si="11">IF(C154&gt;0,D154/C154-1,IF(C154&lt;0,-(D154/C154-1),""))</f>
        <v/>
      </c>
      <c r="F154" s="316" t="str">
        <f t="shared" si="9"/>
        <v>否</v>
      </c>
      <c r="G154" s="300" t="str">
        <f t="shared" si="10"/>
        <v>款</v>
      </c>
    </row>
    <row r="155" s="293" customFormat="1" ht="38" customHeight="1" spans="1:7">
      <c r="A155" s="318" t="s">
        <v>1549</v>
      </c>
      <c r="B155" s="319" t="s">
        <v>1550</v>
      </c>
      <c r="C155" s="320"/>
      <c r="D155" s="320"/>
      <c r="E155" s="321" t="str">
        <f t="shared" si="11"/>
        <v/>
      </c>
      <c r="F155" s="316" t="str">
        <f t="shared" si="9"/>
        <v>否</v>
      </c>
      <c r="G155" s="300" t="str">
        <f t="shared" si="10"/>
        <v>项</v>
      </c>
    </row>
    <row r="156" s="293" customFormat="1" ht="38" customHeight="1" spans="1:7">
      <c r="A156" s="318" t="s">
        <v>1551</v>
      </c>
      <c r="B156" s="319" t="s">
        <v>901</v>
      </c>
      <c r="C156" s="320"/>
      <c r="D156" s="320"/>
      <c r="E156" s="321" t="str">
        <f t="shared" si="11"/>
        <v/>
      </c>
      <c r="F156" s="316" t="str">
        <f t="shared" si="9"/>
        <v>否</v>
      </c>
      <c r="G156" s="300" t="str">
        <f t="shared" si="10"/>
        <v>项</v>
      </c>
    </row>
    <row r="157" s="293" customFormat="1" ht="38" customHeight="1" spans="1:7">
      <c r="A157" s="318" t="s">
        <v>1552</v>
      </c>
      <c r="B157" s="319" t="s">
        <v>1553</v>
      </c>
      <c r="C157" s="320"/>
      <c r="D157" s="320"/>
      <c r="E157" s="321" t="str">
        <f t="shared" si="11"/>
        <v/>
      </c>
      <c r="F157" s="316" t="str">
        <f t="shared" si="9"/>
        <v>否</v>
      </c>
      <c r="G157" s="300" t="str">
        <f t="shared" si="10"/>
        <v>项</v>
      </c>
    </row>
    <row r="158" s="293" customFormat="1" ht="38" customHeight="1" spans="1:7">
      <c r="A158" s="318" t="s">
        <v>1554</v>
      </c>
      <c r="B158" s="319" t="s">
        <v>1555</v>
      </c>
      <c r="C158" s="320"/>
      <c r="D158" s="320"/>
      <c r="E158" s="321" t="str">
        <f t="shared" si="11"/>
        <v/>
      </c>
      <c r="F158" s="316" t="str">
        <f t="shared" si="9"/>
        <v>否</v>
      </c>
      <c r="G158" s="300" t="str">
        <f t="shared" si="10"/>
        <v>项</v>
      </c>
    </row>
    <row r="159" s="293" customFormat="1" ht="38" customHeight="1" spans="1:7">
      <c r="A159" s="318" t="s">
        <v>1556</v>
      </c>
      <c r="B159" s="319" t="s">
        <v>1557</v>
      </c>
      <c r="C159" s="320"/>
      <c r="D159" s="320"/>
      <c r="E159" s="321" t="str">
        <f t="shared" si="11"/>
        <v/>
      </c>
      <c r="F159" s="316" t="str">
        <f t="shared" si="9"/>
        <v>否</v>
      </c>
      <c r="G159" s="300" t="str">
        <f t="shared" si="10"/>
        <v>项</v>
      </c>
    </row>
    <row r="160" s="293" customFormat="1" ht="38" customHeight="1" spans="1:7">
      <c r="A160" s="318" t="s">
        <v>1558</v>
      </c>
      <c r="B160" s="319" t="s">
        <v>1559</v>
      </c>
      <c r="C160" s="320"/>
      <c r="D160" s="320"/>
      <c r="E160" s="321" t="str">
        <f t="shared" si="11"/>
        <v/>
      </c>
      <c r="F160" s="316" t="str">
        <f t="shared" si="9"/>
        <v>否</v>
      </c>
      <c r="G160" s="300" t="str">
        <f t="shared" si="10"/>
        <v>项</v>
      </c>
    </row>
    <row r="161" s="293" customFormat="1" ht="38" customHeight="1" spans="1:7">
      <c r="A161" s="318" t="s">
        <v>1560</v>
      </c>
      <c r="B161" s="319" t="s">
        <v>1561</v>
      </c>
      <c r="C161" s="320"/>
      <c r="D161" s="320"/>
      <c r="E161" s="321" t="str">
        <f t="shared" si="11"/>
        <v/>
      </c>
      <c r="F161" s="316" t="str">
        <f t="shared" si="9"/>
        <v>否</v>
      </c>
      <c r="G161" s="300" t="str">
        <f t="shared" si="10"/>
        <v>项</v>
      </c>
    </row>
    <row r="162" ht="38" customHeight="1" spans="1:7">
      <c r="A162" s="318" t="s">
        <v>1562</v>
      </c>
      <c r="B162" s="319" t="s">
        <v>1563</v>
      </c>
      <c r="C162" s="320"/>
      <c r="D162" s="320"/>
      <c r="E162" s="321" t="str">
        <f t="shared" si="11"/>
        <v/>
      </c>
      <c r="F162" s="316" t="str">
        <f t="shared" si="9"/>
        <v>否</v>
      </c>
      <c r="G162" s="300" t="str">
        <f t="shared" si="10"/>
        <v>项</v>
      </c>
    </row>
    <row r="163" ht="38" customHeight="1" spans="1:7">
      <c r="A163" s="318" t="s">
        <v>1564</v>
      </c>
      <c r="B163" s="319" t="s">
        <v>1565</v>
      </c>
      <c r="C163" s="320"/>
      <c r="D163" s="320"/>
      <c r="E163" s="321" t="str">
        <f t="shared" si="11"/>
        <v/>
      </c>
      <c r="F163" s="316" t="str">
        <f t="shared" si="9"/>
        <v>否</v>
      </c>
      <c r="G163" s="300" t="str">
        <f t="shared" si="10"/>
        <v>款</v>
      </c>
    </row>
    <row r="164" s="293" customFormat="1" ht="38" customHeight="1" spans="1:7">
      <c r="A164" s="318" t="s">
        <v>1566</v>
      </c>
      <c r="B164" s="319" t="s">
        <v>874</v>
      </c>
      <c r="C164" s="320"/>
      <c r="D164" s="320"/>
      <c r="E164" s="321" t="str">
        <f t="shared" si="11"/>
        <v/>
      </c>
      <c r="F164" s="316" t="str">
        <f t="shared" si="9"/>
        <v>否</v>
      </c>
      <c r="G164" s="300" t="str">
        <f t="shared" si="10"/>
        <v>项</v>
      </c>
    </row>
    <row r="165" s="293" customFormat="1" ht="38" customHeight="1" spans="1:7">
      <c r="A165" s="318" t="s">
        <v>1567</v>
      </c>
      <c r="B165" s="319" t="s">
        <v>1568</v>
      </c>
      <c r="C165" s="320"/>
      <c r="D165" s="320"/>
      <c r="E165" s="321" t="str">
        <f t="shared" si="11"/>
        <v/>
      </c>
      <c r="F165" s="316" t="str">
        <f t="shared" si="9"/>
        <v>否</v>
      </c>
      <c r="G165" s="300" t="str">
        <f t="shared" si="10"/>
        <v>项</v>
      </c>
    </row>
    <row r="166" s="293" customFormat="1" ht="38" customHeight="1" spans="1:7">
      <c r="A166" s="318" t="s">
        <v>1569</v>
      </c>
      <c r="B166" s="317" t="s">
        <v>1570</v>
      </c>
      <c r="C166" s="328"/>
      <c r="D166" s="328"/>
      <c r="E166" s="321" t="str">
        <f t="shared" si="11"/>
        <v/>
      </c>
      <c r="F166" s="316" t="str">
        <f t="shared" si="9"/>
        <v>否</v>
      </c>
      <c r="G166" s="300" t="str">
        <f t="shared" si="10"/>
        <v>款</v>
      </c>
    </row>
    <row r="167" s="293" customFormat="1" ht="38" customHeight="1" spans="1:7">
      <c r="A167" s="318" t="s">
        <v>1571</v>
      </c>
      <c r="B167" s="319" t="s">
        <v>874</v>
      </c>
      <c r="C167" s="320"/>
      <c r="D167" s="320"/>
      <c r="E167" s="321" t="str">
        <f t="shared" si="11"/>
        <v/>
      </c>
      <c r="F167" s="316" t="str">
        <f t="shared" si="9"/>
        <v>否</v>
      </c>
      <c r="G167" s="300" t="str">
        <f t="shared" si="10"/>
        <v>项</v>
      </c>
    </row>
    <row r="168" s="293" customFormat="1" ht="38" customHeight="1" spans="1:7">
      <c r="A168" s="318" t="s">
        <v>1572</v>
      </c>
      <c r="B168" s="319" t="s">
        <v>1573</v>
      </c>
      <c r="C168" s="320"/>
      <c r="D168" s="320"/>
      <c r="E168" s="321" t="str">
        <f t="shared" si="11"/>
        <v/>
      </c>
      <c r="F168" s="316" t="str">
        <f t="shared" si="9"/>
        <v>否</v>
      </c>
      <c r="G168" s="300" t="str">
        <f t="shared" si="10"/>
        <v>项</v>
      </c>
    </row>
    <row r="169" s="293" customFormat="1" ht="38" customHeight="1" spans="1:7">
      <c r="A169" s="318" t="s">
        <v>1574</v>
      </c>
      <c r="B169" s="319" t="s">
        <v>1575</v>
      </c>
      <c r="C169" s="320"/>
      <c r="D169" s="320"/>
      <c r="E169" s="321" t="str">
        <f t="shared" si="11"/>
        <v/>
      </c>
      <c r="F169" s="316" t="str">
        <f t="shared" si="9"/>
        <v>否</v>
      </c>
      <c r="G169" s="300" t="str">
        <f t="shared" si="10"/>
        <v>款</v>
      </c>
    </row>
    <row r="170" ht="38" customHeight="1" spans="1:7">
      <c r="A170" s="318" t="s">
        <v>1576</v>
      </c>
      <c r="B170" s="319" t="s">
        <v>1577</v>
      </c>
      <c r="C170" s="320"/>
      <c r="D170" s="320"/>
      <c r="E170" s="321" t="str">
        <f t="shared" si="11"/>
        <v/>
      </c>
      <c r="F170" s="316" t="str">
        <f t="shared" si="9"/>
        <v>否</v>
      </c>
      <c r="G170" s="300" t="str">
        <f t="shared" si="10"/>
        <v>款</v>
      </c>
    </row>
    <row r="171" ht="38" customHeight="1" spans="1:7">
      <c r="A171" s="318" t="s">
        <v>1578</v>
      </c>
      <c r="B171" s="319" t="s">
        <v>881</v>
      </c>
      <c r="C171" s="320"/>
      <c r="D171" s="320"/>
      <c r="E171" s="321" t="str">
        <f t="shared" si="11"/>
        <v/>
      </c>
      <c r="F171" s="316" t="str">
        <f t="shared" si="9"/>
        <v>否</v>
      </c>
      <c r="G171" s="300" t="str">
        <f t="shared" si="10"/>
        <v>项</v>
      </c>
    </row>
    <row r="172" ht="38" customHeight="1" spans="1:7">
      <c r="A172" s="318" t="s">
        <v>1579</v>
      </c>
      <c r="B172" s="319" t="s">
        <v>1512</v>
      </c>
      <c r="C172" s="320"/>
      <c r="D172" s="320"/>
      <c r="E172" s="321" t="str">
        <f t="shared" si="11"/>
        <v/>
      </c>
      <c r="F172" s="316" t="str">
        <f t="shared" si="9"/>
        <v>否</v>
      </c>
      <c r="G172" s="300" t="str">
        <f t="shared" si="10"/>
        <v>项</v>
      </c>
    </row>
    <row r="173" s="293" customFormat="1" ht="38" customHeight="1" spans="1:7">
      <c r="A173" s="318" t="s">
        <v>1580</v>
      </c>
      <c r="B173" s="319" t="s">
        <v>1581</v>
      </c>
      <c r="C173" s="320"/>
      <c r="D173" s="320"/>
      <c r="E173" s="321" t="str">
        <f t="shared" si="11"/>
        <v/>
      </c>
      <c r="F173" s="316" t="str">
        <f t="shared" si="9"/>
        <v>否</v>
      </c>
      <c r="G173" s="300" t="str">
        <f t="shared" si="10"/>
        <v>项</v>
      </c>
    </row>
    <row r="174" ht="38" customHeight="1" spans="1:7">
      <c r="A174" s="312" t="s">
        <v>95</v>
      </c>
      <c r="B174" s="313" t="s">
        <v>1582</v>
      </c>
      <c r="C174" s="327">
        <v>439</v>
      </c>
      <c r="D174" s="327"/>
      <c r="E174" s="321">
        <f t="shared" si="11"/>
        <v>-1</v>
      </c>
      <c r="F174" s="316" t="str">
        <f t="shared" si="9"/>
        <v>是</v>
      </c>
      <c r="G174" s="300" t="str">
        <f t="shared" si="10"/>
        <v>类</v>
      </c>
    </row>
    <row r="175" ht="38" customHeight="1" spans="1:7">
      <c r="A175" s="318" t="s">
        <v>1583</v>
      </c>
      <c r="B175" s="317" t="s">
        <v>1584</v>
      </c>
      <c r="C175" s="328"/>
      <c r="D175" s="328"/>
      <c r="E175" s="321" t="str">
        <f t="shared" si="11"/>
        <v/>
      </c>
      <c r="F175" s="316" t="str">
        <f t="shared" si="9"/>
        <v>否</v>
      </c>
      <c r="G175" s="300" t="str">
        <f t="shared" si="10"/>
        <v>款</v>
      </c>
    </row>
    <row r="176" ht="38" customHeight="1" spans="1:7">
      <c r="A176" s="318" t="s">
        <v>1585</v>
      </c>
      <c r="B176" s="319" t="s">
        <v>1586</v>
      </c>
      <c r="C176" s="320"/>
      <c r="D176" s="320"/>
      <c r="E176" s="321" t="str">
        <f t="shared" si="11"/>
        <v/>
      </c>
      <c r="F176" s="316" t="str">
        <f t="shared" si="9"/>
        <v>否</v>
      </c>
      <c r="G176" s="300" t="str">
        <f t="shared" si="10"/>
        <v>项</v>
      </c>
    </row>
    <row r="177" s="293" customFormat="1" ht="38" customHeight="1" spans="1:7">
      <c r="A177" s="318" t="s">
        <v>1587</v>
      </c>
      <c r="B177" s="319" t="s">
        <v>1588</v>
      </c>
      <c r="C177" s="320"/>
      <c r="D177" s="320"/>
      <c r="E177" s="321" t="str">
        <f t="shared" si="11"/>
        <v/>
      </c>
      <c r="F177" s="316" t="str">
        <f t="shared" si="9"/>
        <v>否</v>
      </c>
      <c r="G177" s="300" t="str">
        <f t="shared" si="10"/>
        <v>项</v>
      </c>
    </row>
    <row r="178" s="293" customFormat="1" ht="38" customHeight="1" spans="1:7">
      <c r="A178" s="312" t="s">
        <v>117</v>
      </c>
      <c r="B178" s="313" t="s">
        <v>1589</v>
      </c>
      <c r="C178" s="327">
        <v>1822</v>
      </c>
      <c r="D178" s="327">
        <v>76291</v>
      </c>
      <c r="E178" s="321">
        <f t="shared" si="11"/>
        <v>40.872</v>
      </c>
      <c r="F178" s="316" t="str">
        <f t="shared" si="9"/>
        <v>是</v>
      </c>
      <c r="G178" s="300" t="str">
        <f t="shared" si="10"/>
        <v>类</v>
      </c>
    </row>
    <row r="179" ht="38" customHeight="1" spans="1:7">
      <c r="A179" s="318" t="s">
        <v>1590</v>
      </c>
      <c r="B179" s="317" t="s">
        <v>1591</v>
      </c>
      <c r="C179" s="328">
        <v>1822</v>
      </c>
      <c r="D179" s="328"/>
      <c r="E179" s="321">
        <f t="shared" si="11"/>
        <v>-1</v>
      </c>
      <c r="F179" s="316" t="str">
        <f t="shared" si="9"/>
        <v>是</v>
      </c>
      <c r="G179" s="300" t="str">
        <f t="shared" si="10"/>
        <v>款</v>
      </c>
    </row>
    <row r="180" ht="38" customHeight="1" spans="1:7">
      <c r="A180" s="318" t="s">
        <v>1592</v>
      </c>
      <c r="B180" s="319" t="s">
        <v>1593</v>
      </c>
      <c r="C180" s="320">
        <v>1822</v>
      </c>
      <c r="D180" s="320">
        <v>76290</v>
      </c>
      <c r="E180" s="321">
        <f t="shared" si="11"/>
        <v>40.872</v>
      </c>
      <c r="F180" s="316" t="str">
        <f t="shared" si="9"/>
        <v>是</v>
      </c>
      <c r="G180" s="300" t="str">
        <f t="shared" si="10"/>
        <v>项</v>
      </c>
    </row>
    <row r="181" s="293" customFormat="1" ht="38" customHeight="1" spans="1:7">
      <c r="A181" s="318" t="s">
        <v>1594</v>
      </c>
      <c r="B181" s="319" t="s">
        <v>1595</v>
      </c>
      <c r="C181" s="320"/>
      <c r="D181" s="320"/>
      <c r="E181" s="321" t="str">
        <f t="shared" si="11"/>
        <v/>
      </c>
      <c r="F181" s="316" t="str">
        <f t="shared" si="9"/>
        <v>否</v>
      </c>
      <c r="G181" s="300" t="str">
        <f t="shared" si="10"/>
        <v>项</v>
      </c>
    </row>
    <row r="182" s="293" customFormat="1" ht="38" customHeight="1" spans="1:7">
      <c r="A182" s="318" t="s">
        <v>1596</v>
      </c>
      <c r="B182" s="319" t="s">
        <v>1597</v>
      </c>
      <c r="C182" s="320"/>
      <c r="D182" s="320"/>
      <c r="E182" s="321" t="str">
        <f t="shared" si="11"/>
        <v/>
      </c>
      <c r="F182" s="316" t="str">
        <f t="shared" si="9"/>
        <v>否</v>
      </c>
      <c r="G182" s="300" t="str">
        <f t="shared" si="10"/>
        <v>项</v>
      </c>
    </row>
    <row r="183" ht="38" customHeight="1" spans="1:7">
      <c r="A183" s="318" t="s">
        <v>1598</v>
      </c>
      <c r="B183" s="317" t="s">
        <v>1599</v>
      </c>
      <c r="C183" s="328"/>
      <c r="D183" s="328"/>
      <c r="E183" s="321" t="str">
        <f t="shared" si="11"/>
        <v/>
      </c>
      <c r="F183" s="316" t="str">
        <f t="shared" si="9"/>
        <v>否</v>
      </c>
      <c r="G183" s="300" t="str">
        <f t="shared" si="10"/>
        <v>款</v>
      </c>
    </row>
    <row r="184" s="293" customFormat="1" ht="38" customHeight="1" spans="1:7">
      <c r="A184" s="318" t="s">
        <v>1600</v>
      </c>
      <c r="B184" s="319" t="s">
        <v>1601</v>
      </c>
      <c r="C184" s="320"/>
      <c r="D184" s="320"/>
      <c r="E184" s="321" t="str">
        <f t="shared" si="11"/>
        <v/>
      </c>
      <c r="F184" s="316" t="str">
        <f t="shared" si="9"/>
        <v>否</v>
      </c>
      <c r="G184" s="300" t="str">
        <f t="shared" si="10"/>
        <v>项</v>
      </c>
    </row>
    <row r="185" ht="38" customHeight="1" spans="1:7">
      <c r="A185" s="318" t="s">
        <v>1602</v>
      </c>
      <c r="B185" s="319" t="s">
        <v>1603</v>
      </c>
      <c r="C185" s="320"/>
      <c r="D185" s="320"/>
      <c r="E185" s="321" t="str">
        <f t="shared" si="11"/>
        <v/>
      </c>
      <c r="F185" s="316" t="str">
        <f t="shared" si="9"/>
        <v>否</v>
      </c>
      <c r="G185" s="300" t="str">
        <f t="shared" si="10"/>
        <v>项</v>
      </c>
    </row>
    <row r="186" ht="38" customHeight="1" spans="1:7">
      <c r="A186" s="318" t="s">
        <v>1604</v>
      </c>
      <c r="B186" s="319" t="s">
        <v>1605</v>
      </c>
      <c r="C186" s="320"/>
      <c r="D186" s="320"/>
      <c r="E186" s="321" t="str">
        <f t="shared" si="11"/>
        <v/>
      </c>
      <c r="F186" s="316" t="str">
        <f t="shared" si="9"/>
        <v>否</v>
      </c>
      <c r="G186" s="300" t="str">
        <f t="shared" si="10"/>
        <v>项</v>
      </c>
    </row>
    <row r="187" ht="38" customHeight="1" spans="1:7">
      <c r="A187" s="318" t="s">
        <v>1606</v>
      </c>
      <c r="B187" s="319" t="s">
        <v>1607</v>
      </c>
      <c r="C187" s="320"/>
      <c r="D187" s="320"/>
      <c r="E187" s="321" t="str">
        <f t="shared" si="11"/>
        <v/>
      </c>
      <c r="F187" s="316" t="str">
        <f t="shared" si="9"/>
        <v>否</v>
      </c>
      <c r="G187" s="300" t="str">
        <f t="shared" si="10"/>
        <v>项</v>
      </c>
    </row>
    <row r="188" ht="38" customHeight="1" spans="1:7">
      <c r="A188" s="318" t="s">
        <v>1608</v>
      </c>
      <c r="B188" s="319" t="s">
        <v>1609</v>
      </c>
      <c r="C188" s="320"/>
      <c r="D188" s="320"/>
      <c r="E188" s="321" t="str">
        <f t="shared" si="11"/>
        <v/>
      </c>
      <c r="F188" s="316" t="str">
        <f t="shared" si="9"/>
        <v>否</v>
      </c>
      <c r="G188" s="300" t="str">
        <f t="shared" si="10"/>
        <v>项</v>
      </c>
    </row>
    <row r="189" ht="38" customHeight="1" spans="1:7">
      <c r="A189" s="318" t="s">
        <v>1610</v>
      </c>
      <c r="B189" s="319" t="s">
        <v>1611</v>
      </c>
      <c r="C189" s="320"/>
      <c r="D189" s="320"/>
      <c r="E189" s="321" t="str">
        <f t="shared" si="11"/>
        <v/>
      </c>
      <c r="F189" s="316" t="str">
        <f t="shared" si="9"/>
        <v>否</v>
      </c>
      <c r="G189" s="300" t="str">
        <f t="shared" si="10"/>
        <v>项</v>
      </c>
    </row>
    <row r="190" s="293" customFormat="1" ht="38" customHeight="1" spans="1:7">
      <c r="A190" s="318" t="s">
        <v>1612</v>
      </c>
      <c r="B190" s="319" t="s">
        <v>1613</v>
      </c>
      <c r="C190" s="320"/>
      <c r="D190" s="320"/>
      <c r="E190" s="321" t="str">
        <f t="shared" si="11"/>
        <v/>
      </c>
      <c r="F190" s="316" t="str">
        <f t="shared" si="9"/>
        <v>否</v>
      </c>
      <c r="G190" s="300" t="str">
        <f t="shared" si="10"/>
        <v>项</v>
      </c>
    </row>
    <row r="191" ht="38" customHeight="1" spans="1:7">
      <c r="A191" s="318" t="s">
        <v>1614</v>
      </c>
      <c r="B191" s="319" t="s">
        <v>1615</v>
      </c>
      <c r="C191" s="320"/>
      <c r="D191" s="320"/>
      <c r="E191" s="321" t="str">
        <f t="shared" si="11"/>
        <v/>
      </c>
      <c r="F191" s="316" t="str">
        <f t="shared" si="9"/>
        <v>否</v>
      </c>
      <c r="G191" s="300" t="str">
        <f t="shared" si="10"/>
        <v>项</v>
      </c>
    </row>
    <row r="192" ht="38" customHeight="1" spans="1:7">
      <c r="A192" s="318" t="s">
        <v>1616</v>
      </c>
      <c r="B192" s="317" t="s">
        <v>1617</v>
      </c>
      <c r="C192" s="328"/>
      <c r="D192" s="328"/>
      <c r="E192" s="321" t="str">
        <f t="shared" si="11"/>
        <v/>
      </c>
      <c r="F192" s="316" t="str">
        <f t="shared" si="9"/>
        <v>否</v>
      </c>
      <c r="G192" s="300" t="str">
        <f t="shared" si="10"/>
        <v>款</v>
      </c>
    </row>
    <row r="193" ht="38" customHeight="1" spans="1:7">
      <c r="A193" s="330">
        <v>2296001</v>
      </c>
      <c r="B193" s="319" t="s">
        <v>1618</v>
      </c>
      <c r="C193" s="320"/>
      <c r="D193" s="320"/>
      <c r="E193" s="321" t="str">
        <f t="shared" si="11"/>
        <v/>
      </c>
      <c r="F193" s="316" t="str">
        <f t="shared" si="9"/>
        <v>否</v>
      </c>
      <c r="G193" s="300" t="str">
        <f t="shared" si="10"/>
        <v>项</v>
      </c>
    </row>
    <row r="194" s="293" customFormat="1" ht="38" customHeight="1" spans="1:7">
      <c r="A194" s="318" t="s">
        <v>1619</v>
      </c>
      <c r="B194" s="319" t="s">
        <v>1620</v>
      </c>
      <c r="C194" s="320"/>
      <c r="D194" s="320">
        <v>1</v>
      </c>
      <c r="E194" s="321" t="str">
        <f t="shared" si="11"/>
        <v/>
      </c>
      <c r="F194" s="316" t="str">
        <f t="shared" si="9"/>
        <v>是</v>
      </c>
      <c r="G194" s="300" t="str">
        <f t="shared" si="10"/>
        <v>项</v>
      </c>
    </row>
    <row r="195" ht="38" customHeight="1" spans="1:7">
      <c r="A195" s="318" t="s">
        <v>1621</v>
      </c>
      <c r="B195" s="319" t="s">
        <v>1622</v>
      </c>
      <c r="C195" s="320"/>
      <c r="D195" s="320"/>
      <c r="E195" s="321" t="str">
        <f t="shared" si="11"/>
        <v/>
      </c>
      <c r="F195" s="316" t="str">
        <f t="shared" si="9"/>
        <v>否</v>
      </c>
      <c r="G195" s="300" t="str">
        <f t="shared" si="10"/>
        <v>项</v>
      </c>
    </row>
    <row r="196" ht="38" customHeight="1" spans="1:7">
      <c r="A196" s="318" t="s">
        <v>1623</v>
      </c>
      <c r="B196" s="319" t="s">
        <v>1624</v>
      </c>
      <c r="C196" s="320"/>
      <c r="D196" s="320"/>
      <c r="E196" s="321" t="str">
        <f t="shared" ref="E196:E259" si="12">IF(C196&gt;0,D196/C196-1,IF(C196&lt;0,-(D196/C196-1),""))</f>
        <v/>
      </c>
      <c r="F196" s="316" t="str">
        <f t="shared" ref="F196:F259" si="13">IF(LEN(A196)=3,"是",IF(B196&lt;&gt;"",IF(SUM(C196:D196)&lt;&gt;0,"是","否"),"是"))</f>
        <v>否</v>
      </c>
      <c r="G196" s="300" t="str">
        <f t="shared" ref="G196:G259" si="14">IF(LEN(A196)=3,"类",IF(LEN(A196)=5,"款","项"))</f>
        <v>项</v>
      </c>
    </row>
    <row r="197" ht="38" customHeight="1" spans="1:7">
      <c r="A197" s="318" t="s">
        <v>1625</v>
      </c>
      <c r="B197" s="319" t="s">
        <v>1626</v>
      </c>
      <c r="C197" s="320"/>
      <c r="D197" s="320"/>
      <c r="E197" s="321" t="str">
        <f t="shared" si="12"/>
        <v/>
      </c>
      <c r="F197" s="316" t="str">
        <f t="shared" si="13"/>
        <v>否</v>
      </c>
      <c r="G197" s="300" t="str">
        <f t="shared" si="14"/>
        <v>项</v>
      </c>
    </row>
    <row r="198" ht="38" customHeight="1" spans="1:7">
      <c r="A198" s="318" t="s">
        <v>1627</v>
      </c>
      <c r="B198" s="319" t="s">
        <v>1628</v>
      </c>
      <c r="C198" s="320"/>
      <c r="D198" s="320"/>
      <c r="E198" s="321" t="str">
        <f t="shared" si="12"/>
        <v/>
      </c>
      <c r="F198" s="316" t="str">
        <f t="shared" si="13"/>
        <v>否</v>
      </c>
      <c r="G198" s="300" t="str">
        <f t="shared" si="14"/>
        <v>项</v>
      </c>
    </row>
    <row r="199" s="293" customFormat="1" ht="38" customHeight="1" spans="1:7">
      <c r="A199" s="318" t="s">
        <v>1629</v>
      </c>
      <c r="B199" s="319" t="s">
        <v>1630</v>
      </c>
      <c r="C199" s="320"/>
      <c r="D199" s="320"/>
      <c r="E199" s="321" t="str">
        <f t="shared" si="12"/>
        <v/>
      </c>
      <c r="F199" s="316" t="str">
        <f t="shared" si="13"/>
        <v>否</v>
      </c>
      <c r="G199" s="300" t="str">
        <f t="shared" si="14"/>
        <v>项</v>
      </c>
    </row>
    <row r="200" s="293" customFormat="1" ht="38" customHeight="1" spans="1:7">
      <c r="A200" s="318" t="s">
        <v>1631</v>
      </c>
      <c r="B200" s="319" t="s">
        <v>1632</v>
      </c>
      <c r="C200" s="320"/>
      <c r="D200" s="320"/>
      <c r="E200" s="321" t="str">
        <f t="shared" si="12"/>
        <v/>
      </c>
      <c r="F200" s="316" t="str">
        <f t="shared" si="13"/>
        <v>否</v>
      </c>
      <c r="G200" s="300" t="str">
        <f t="shared" si="14"/>
        <v>项</v>
      </c>
    </row>
    <row r="201" s="293" customFormat="1" ht="38" customHeight="1" spans="1:7">
      <c r="A201" s="318" t="s">
        <v>1633</v>
      </c>
      <c r="B201" s="319" t="s">
        <v>1634</v>
      </c>
      <c r="C201" s="320"/>
      <c r="D201" s="320"/>
      <c r="E201" s="321" t="str">
        <f t="shared" si="12"/>
        <v/>
      </c>
      <c r="F201" s="316" t="str">
        <f t="shared" si="13"/>
        <v>否</v>
      </c>
      <c r="G201" s="300" t="str">
        <f t="shared" si="14"/>
        <v>项</v>
      </c>
    </row>
    <row r="202" ht="38" customHeight="1" spans="1:7">
      <c r="A202" s="318" t="s">
        <v>1635</v>
      </c>
      <c r="B202" s="319" t="s">
        <v>1636</v>
      </c>
      <c r="C202" s="320"/>
      <c r="D202" s="320"/>
      <c r="E202" s="321" t="str">
        <f t="shared" si="12"/>
        <v/>
      </c>
      <c r="F202" s="316" t="str">
        <f t="shared" si="13"/>
        <v>否</v>
      </c>
      <c r="G202" s="300" t="str">
        <f t="shared" si="14"/>
        <v>项</v>
      </c>
    </row>
    <row r="203" s="293" customFormat="1" ht="38" customHeight="1" spans="1:7">
      <c r="A203" s="318" t="s">
        <v>1637</v>
      </c>
      <c r="B203" s="319" t="s">
        <v>1638</v>
      </c>
      <c r="C203" s="320"/>
      <c r="D203" s="320"/>
      <c r="E203" s="321" t="str">
        <f t="shared" si="12"/>
        <v/>
      </c>
      <c r="F203" s="316" t="str">
        <f t="shared" si="13"/>
        <v>否</v>
      </c>
      <c r="G203" s="300" t="str">
        <f t="shared" si="14"/>
        <v>项</v>
      </c>
    </row>
    <row r="204" s="293" customFormat="1" ht="38" customHeight="1" spans="1:7">
      <c r="A204" s="312" t="s">
        <v>113</v>
      </c>
      <c r="B204" s="313" t="s">
        <v>1639</v>
      </c>
      <c r="C204" s="327">
        <v>31792</v>
      </c>
      <c r="D204" s="327">
        <v>49000</v>
      </c>
      <c r="E204" s="326"/>
      <c r="F204" s="316" t="str">
        <f t="shared" si="13"/>
        <v>是</v>
      </c>
      <c r="G204" s="300" t="str">
        <f t="shared" si="14"/>
        <v>类</v>
      </c>
    </row>
    <row r="205" s="293" customFormat="1" ht="38" customHeight="1" spans="1:7">
      <c r="A205" s="318" t="s">
        <v>1640</v>
      </c>
      <c r="B205" s="319" t="s">
        <v>1641</v>
      </c>
      <c r="C205" s="320"/>
      <c r="D205" s="320"/>
      <c r="E205" s="321" t="str">
        <f t="shared" si="12"/>
        <v/>
      </c>
      <c r="F205" s="316" t="str">
        <f t="shared" si="13"/>
        <v>否</v>
      </c>
      <c r="G205" s="300" t="str">
        <f t="shared" si="14"/>
        <v>项</v>
      </c>
    </row>
    <row r="206" s="293" customFormat="1" ht="38" customHeight="1" spans="1:7">
      <c r="A206" s="318" t="s">
        <v>1642</v>
      </c>
      <c r="B206" s="319" t="s">
        <v>1643</v>
      </c>
      <c r="C206" s="320"/>
      <c r="D206" s="320"/>
      <c r="E206" s="321" t="str">
        <f t="shared" si="12"/>
        <v/>
      </c>
      <c r="F206" s="316" t="str">
        <f t="shared" si="13"/>
        <v>否</v>
      </c>
      <c r="G206" s="300" t="str">
        <f t="shared" si="14"/>
        <v>项</v>
      </c>
    </row>
    <row r="207" s="293" customFormat="1" ht="38" customHeight="1" spans="1:7">
      <c r="A207" s="318" t="s">
        <v>1644</v>
      </c>
      <c r="B207" s="319" t="s">
        <v>1645</v>
      </c>
      <c r="C207" s="320"/>
      <c r="D207" s="320"/>
      <c r="E207" s="321" t="str">
        <f t="shared" si="12"/>
        <v/>
      </c>
      <c r="F207" s="316" t="str">
        <f t="shared" si="13"/>
        <v>否</v>
      </c>
      <c r="G207" s="300" t="str">
        <f t="shared" si="14"/>
        <v>项</v>
      </c>
    </row>
    <row r="208" s="293" customFormat="1" ht="38" customHeight="1" spans="1:7">
      <c r="A208" s="318" t="s">
        <v>1646</v>
      </c>
      <c r="B208" s="319" t="s">
        <v>1647</v>
      </c>
      <c r="C208" s="320">
        <v>13122</v>
      </c>
      <c r="D208" s="320">
        <v>10000</v>
      </c>
      <c r="E208" s="321">
        <f t="shared" si="12"/>
        <v>-0.238</v>
      </c>
      <c r="F208" s="316" t="str">
        <f t="shared" si="13"/>
        <v>是</v>
      </c>
      <c r="G208" s="300" t="str">
        <f t="shared" si="14"/>
        <v>项</v>
      </c>
    </row>
    <row r="209" s="293" customFormat="1" ht="38" customHeight="1" spans="1:7">
      <c r="A209" s="318" t="s">
        <v>1648</v>
      </c>
      <c r="B209" s="319" t="s">
        <v>1649</v>
      </c>
      <c r="C209" s="320"/>
      <c r="D209" s="320"/>
      <c r="E209" s="321" t="str">
        <f t="shared" si="12"/>
        <v/>
      </c>
      <c r="F209" s="316" t="str">
        <f t="shared" si="13"/>
        <v>否</v>
      </c>
      <c r="G209" s="300" t="str">
        <f t="shared" si="14"/>
        <v>项</v>
      </c>
    </row>
    <row r="210" ht="38" customHeight="1" spans="1:7">
      <c r="A210" s="318" t="s">
        <v>1650</v>
      </c>
      <c r="B210" s="319" t="s">
        <v>1651</v>
      </c>
      <c r="C210" s="320"/>
      <c r="D210" s="320"/>
      <c r="E210" s="321" t="str">
        <f t="shared" si="12"/>
        <v/>
      </c>
      <c r="F210" s="316" t="str">
        <f t="shared" si="13"/>
        <v>否</v>
      </c>
      <c r="G210" s="300" t="str">
        <f t="shared" si="14"/>
        <v>项</v>
      </c>
    </row>
    <row r="211" ht="38" customHeight="1" spans="1:7">
      <c r="A211" s="318" t="s">
        <v>1652</v>
      </c>
      <c r="B211" s="319" t="s">
        <v>1653</v>
      </c>
      <c r="C211" s="320"/>
      <c r="D211" s="320"/>
      <c r="E211" s="321" t="str">
        <f t="shared" si="12"/>
        <v/>
      </c>
      <c r="F211" s="316" t="str">
        <f t="shared" si="13"/>
        <v>否</v>
      </c>
      <c r="G211" s="300" t="str">
        <f t="shared" si="14"/>
        <v>项</v>
      </c>
    </row>
    <row r="212" ht="38" customHeight="1" spans="1:7">
      <c r="A212" s="318" t="s">
        <v>1654</v>
      </c>
      <c r="B212" s="319" t="s">
        <v>1655</v>
      </c>
      <c r="C212" s="320"/>
      <c r="D212" s="320"/>
      <c r="E212" s="321" t="str">
        <f t="shared" si="12"/>
        <v/>
      </c>
      <c r="F212" s="316" t="str">
        <f t="shared" si="13"/>
        <v>否</v>
      </c>
      <c r="G212" s="300" t="str">
        <f t="shared" si="14"/>
        <v>项</v>
      </c>
    </row>
    <row r="213" ht="38" customHeight="1" spans="1:7">
      <c r="A213" s="318" t="s">
        <v>1656</v>
      </c>
      <c r="B213" s="319" t="s">
        <v>1657</v>
      </c>
      <c r="C213" s="320"/>
      <c r="D213" s="320"/>
      <c r="E213" s="321" t="str">
        <f t="shared" si="12"/>
        <v/>
      </c>
      <c r="F213" s="316" t="str">
        <f t="shared" si="13"/>
        <v>否</v>
      </c>
      <c r="G213" s="300" t="str">
        <f t="shared" si="14"/>
        <v>项</v>
      </c>
    </row>
    <row r="214" ht="38" customHeight="1" spans="1:7">
      <c r="A214" s="318" t="s">
        <v>1658</v>
      </c>
      <c r="B214" s="319" t="s">
        <v>1659</v>
      </c>
      <c r="C214" s="320"/>
      <c r="D214" s="320"/>
      <c r="E214" s="321" t="str">
        <f t="shared" si="12"/>
        <v/>
      </c>
      <c r="F214" s="316" t="str">
        <f t="shared" si="13"/>
        <v>否</v>
      </c>
      <c r="G214" s="300" t="str">
        <f t="shared" si="14"/>
        <v>项</v>
      </c>
    </row>
    <row r="215" ht="38" customHeight="1" spans="1:7">
      <c r="A215" s="318" t="s">
        <v>1660</v>
      </c>
      <c r="B215" s="319" t="s">
        <v>1661</v>
      </c>
      <c r="C215" s="320"/>
      <c r="D215" s="320"/>
      <c r="E215" s="321" t="str">
        <f t="shared" si="12"/>
        <v/>
      </c>
      <c r="F215" s="316" t="str">
        <f t="shared" si="13"/>
        <v>否</v>
      </c>
      <c r="G215" s="300" t="str">
        <f t="shared" si="14"/>
        <v>项</v>
      </c>
    </row>
    <row r="216" ht="38" customHeight="1" spans="1:7">
      <c r="A216" s="318" t="s">
        <v>1662</v>
      </c>
      <c r="B216" s="319" t="s">
        <v>1663</v>
      </c>
      <c r="C216" s="320">
        <v>5387</v>
      </c>
      <c r="D216" s="320">
        <v>8200</v>
      </c>
      <c r="E216" s="321">
        <f t="shared" si="12"/>
        <v>0.522</v>
      </c>
      <c r="F216" s="316" t="str">
        <f t="shared" si="13"/>
        <v>是</v>
      </c>
      <c r="G216" s="300" t="str">
        <f t="shared" si="14"/>
        <v>项</v>
      </c>
    </row>
    <row r="217" s="293" customFormat="1" ht="38" customHeight="1" spans="1:7">
      <c r="A217" s="318" t="s">
        <v>1664</v>
      </c>
      <c r="B217" s="319" t="s">
        <v>1665</v>
      </c>
      <c r="C217" s="320">
        <v>5748</v>
      </c>
      <c r="D217" s="320">
        <v>5800</v>
      </c>
      <c r="E217" s="321">
        <f t="shared" si="12"/>
        <v>0.009</v>
      </c>
      <c r="F217" s="316" t="str">
        <f t="shared" si="13"/>
        <v>是</v>
      </c>
      <c r="G217" s="300" t="str">
        <f t="shared" si="14"/>
        <v>项</v>
      </c>
    </row>
    <row r="218" s="293" customFormat="1" ht="38" customHeight="1" spans="1:7">
      <c r="A218" s="318" t="s">
        <v>1666</v>
      </c>
      <c r="B218" s="319" t="s">
        <v>1667</v>
      </c>
      <c r="C218" s="320"/>
      <c r="D218" s="320"/>
      <c r="E218" s="321" t="str">
        <f t="shared" si="12"/>
        <v/>
      </c>
      <c r="F218" s="316" t="str">
        <f t="shared" si="13"/>
        <v>否</v>
      </c>
      <c r="G218" s="300" t="str">
        <f t="shared" si="14"/>
        <v>项</v>
      </c>
    </row>
    <row r="219" s="293" customFormat="1" ht="38" customHeight="1" spans="1:7">
      <c r="A219" s="318" t="s">
        <v>1668</v>
      </c>
      <c r="B219" s="319" t="s">
        <v>1669</v>
      </c>
      <c r="C219" s="320">
        <v>7535</v>
      </c>
      <c r="D219" s="320">
        <v>15000</v>
      </c>
      <c r="E219" s="321">
        <f t="shared" si="12"/>
        <v>0.991</v>
      </c>
      <c r="F219" s="316" t="str">
        <f t="shared" si="13"/>
        <v>是</v>
      </c>
      <c r="G219" s="300" t="str">
        <f t="shared" si="14"/>
        <v>项</v>
      </c>
    </row>
    <row r="220" ht="38" customHeight="1" spans="1:7">
      <c r="A220" s="318" t="s">
        <v>1670</v>
      </c>
      <c r="B220" s="319" t="s">
        <v>1671</v>
      </c>
      <c r="C220" s="320"/>
      <c r="D220" s="320">
        <v>10000</v>
      </c>
      <c r="E220" s="321" t="str">
        <f t="shared" si="12"/>
        <v/>
      </c>
      <c r="F220" s="316" t="str">
        <f t="shared" si="13"/>
        <v>是</v>
      </c>
      <c r="G220" s="300" t="str">
        <f t="shared" si="14"/>
        <v>项</v>
      </c>
    </row>
    <row r="221" s="293" customFormat="1" ht="38" customHeight="1" spans="1:7">
      <c r="A221" s="312" t="s">
        <v>115</v>
      </c>
      <c r="B221" s="313" t="s">
        <v>1672</v>
      </c>
      <c r="C221" s="327">
        <v>164</v>
      </c>
      <c r="D221" s="327">
        <v>2000</v>
      </c>
      <c r="E221" s="326"/>
      <c r="F221" s="316" t="str">
        <f t="shared" si="13"/>
        <v>是</v>
      </c>
      <c r="G221" s="300" t="str">
        <f t="shared" si="14"/>
        <v>类</v>
      </c>
    </row>
    <row r="222" s="293" customFormat="1" ht="38" customHeight="1" spans="1:7">
      <c r="A222" s="330">
        <v>23304</v>
      </c>
      <c r="B222" s="317" t="s">
        <v>1673</v>
      </c>
      <c r="C222" s="328">
        <v>164</v>
      </c>
      <c r="D222" s="328">
        <v>2000</v>
      </c>
      <c r="E222" s="321"/>
      <c r="F222" s="316" t="str">
        <f t="shared" si="13"/>
        <v>是</v>
      </c>
      <c r="G222" s="300" t="str">
        <f t="shared" si="14"/>
        <v>款</v>
      </c>
    </row>
    <row r="223" ht="38" customHeight="1" spans="1:7">
      <c r="A223" s="318" t="s">
        <v>1674</v>
      </c>
      <c r="B223" s="319" t="s">
        <v>1675</v>
      </c>
      <c r="C223" s="320"/>
      <c r="D223" s="320"/>
      <c r="E223" s="321" t="str">
        <f t="shared" si="12"/>
        <v/>
      </c>
      <c r="F223" s="316" t="str">
        <f t="shared" si="13"/>
        <v>否</v>
      </c>
      <c r="G223" s="300" t="str">
        <f t="shared" si="14"/>
        <v>项</v>
      </c>
    </row>
    <row r="224" s="293" customFormat="1" ht="38" customHeight="1" spans="1:7">
      <c r="A224" s="318" t="s">
        <v>1676</v>
      </c>
      <c r="B224" s="319" t="s">
        <v>1677</v>
      </c>
      <c r="C224" s="320"/>
      <c r="D224" s="320"/>
      <c r="E224" s="321" t="str">
        <f t="shared" si="12"/>
        <v/>
      </c>
      <c r="F224" s="316" t="str">
        <f t="shared" si="13"/>
        <v>否</v>
      </c>
      <c r="G224" s="300" t="str">
        <f t="shared" si="14"/>
        <v>项</v>
      </c>
    </row>
    <row r="225" ht="38" customHeight="1" spans="1:7">
      <c r="A225" s="318" t="s">
        <v>1678</v>
      </c>
      <c r="B225" s="319" t="s">
        <v>1679</v>
      </c>
      <c r="C225" s="320"/>
      <c r="D225" s="320"/>
      <c r="E225" s="321" t="str">
        <f t="shared" si="12"/>
        <v/>
      </c>
      <c r="F225" s="316" t="str">
        <f t="shared" si="13"/>
        <v>否</v>
      </c>
      <c r="G225" s="300" t="str">
        <f t="shared" si="14"/>
        <v>项</v>
      </c>
    </row>
    <row r="226" s="293" customFormat="1" ht="38" customHeight="1" spans="1:7">
      <c r="A226" s="318" t="s">
        <v>1680</v>
      </c>
      <c r="B226" s="319" t="s">
        <v>1681</v>
      </c>
      <c r="C226" s="320"/>
      <c r="D226" s="320"/>
      <c r="E226" s="321" t="str">
        <f t="shared" si="12"/>
        <v/>
      </c>
      <c r="F226" s="316" t="str">
        <f t="shared" si="13"/>
        <v>否</v>
      </c>
      <c r="G226" s="300" t="str">
        <f t="shared" si="14"/>
        <v>项</v>
      </c>
    </row>
    <row r="227" s="293" customFormat="1" ht="38" customHeight="1" spans="1:7">
      <c r="A227" s="318" t="s">
        <v>1682</v>
      </c>
      <c r="B227" s="319" t="s">
        <v>1683</v>
      </c>
      <c r="C227" s="320"/>
      <c r="D227" s="320">
        <v>300</v>
      </c>
      <c r="E227" s="321" t="str">
        <f t="shared" si="12"/>
        <v/>
      </c>
      <c r="F227" s="316" t="str">
        <f t="shared" si="13"/>
        <v>是</v>
      </c>
      <c r="G227" s="300" t="str">
        <f t="shared" si="14"/>
        <v>项</v>
      </c>
    </row>
    <row r="228" ht="38" customHeight="1" spans="1:7">
      <c r="A228" s="318" t="s">
        <v>1684</v>
      </c>
      <c r="B228" s="319" t="s">
        <v>1685</v>
      </c>
      <c r="C228" s="320"/>
      <c r="D228" s="320"/>
      <c r="E228" s="321" t="str">
        <f t="shared" si="12"/>
        <v/>
      </c>
      <c r="F228" s="316" t="str">
        <f t="shared" si="13"/>
        <v>否</v>
      </c>
      <c r="G228" s="300" t="str">
        <f t="shared" si="14"/>
        <v>项</v>
      </c>
    </row>
    <row r="229" ht="38" customHeight="1" spans="1:7">
      <c r="A229" s="318" t="s">
        <v>1686</v>
      </c>
      <c r="B229" s="319" t="s">
        <v>1687</v>
      </c>
      <c r="C229" s="320"/>
      <c r="D229" s="320"/>
      <c r="E229" s="321" t="str">
        <f t="shared" si="12"/>
        <v/>
      </c>
      <c r="F229" s="316" t="str">
        <f t="shared" si="13"/>
        <v>否</v>
      </c>
      <c r="G229" s="300" t="str">
        <f t="shared" si="14"/>
        <v>项</v>
      </c>
    </row>
    <row r="230" ht="38" customHeight="1" spans="1:7">
      <c r="A230" s="318" t="s">
        <v>1688</v>
      </c>
      <c r="B230" s="319" t="s">
        <v>1689</v>
      </c>
      <c r="C230" s="320"/>
      <c r="D230" s="320"/>
      <c r="E230" s="321" t="str">
        <f t="shared" si="12"/>
        <v/>
      </c>
      <c r="F230" s="316" t="str">
        <f t="shared" si="13"/>
        <v>否</v>
      </c>
      <c r="G230" s="300" t="str">
        <f t="shared" si="14"/>
        <v>项</v>
      </c>
    </row>
    <row r="231" ht="38" customHeight="1" spans="1:7">
      <c r="A231" s="318" t="s">
        <v>1690</v>
      </c>
      <c r="B231" s="319" t="s">
        <v>1691</v>
      </c>
      <c r="C231" s="320"/>
      <c r="D231" s="320"/>
      <c r="E231" s="321" t="str">
        <f t="shared" si="12"/>
        <v/>
      </c>
      <c r="F231" s="316" t="str">
        <f t="shared" si="13"/>
        <v>否</v>
      </c>
      <c r="G231" s="300" t="str">
        <f t="shared" si="14"/>
        <v>项</v>
      </c>
    </row>
    <row r="232" ht="38" customHeight="1" spans="1:7">
      <c r="A232" s="318" t="s">
        <v>1692</v>
      </c>
      <c r="B232" s="319" t="s">
        <v>1693</v>
      </c>
      <c r="C232" s="320"/>
      <c r="D232" s="320"/>
      <c r="E232" s="321" t="str">
        <f t="shared" si="12"/>
        <v/>
      </c>
      <c r="F232" s="316" t="str">
        <f t="shared" si="13"/>
        <v>否</v>
      </c>
      <c r="G232" s="300" t="str">
        <f t="shared" si="14"/>
        <v>项</v>
      </c>
    </row>
    <row r="233" ht="38" customHeight="1" spans="1:7">
      <c r="A233" s="318" t="s">
        <v>1694</v>
      </c>
      <c r="B233" s="319" t="s">
        <v>1695</v>
      </c>
      <c r="C233" s="320"/>
      <c r="D233" s="320"/>
      <c r="E233" s="321" t="str">
        <f t="shared" si="12"/>
        <v/>
      </c>
      <c r="F233" s="316" t="str">
        <f t="shared" si="13"/>
        <v>否</v>
      </c>
      <c r="G233" s="300" t="str">
        <f t="shared" si="14"/>
        <v>项</v>
      </c>
    </row>
    <row r="234" ht="38" customHeight="1" spans="1:7">
      <c r="A234" s="318" t="s">
        <v>1696</v>
      </c>
      <c r="B234" s="319" t="s">
        <v>1697</v>
      </c>
      <c r="C234" s="320"/>
      <c r="D234" s="320">
        <v>700</v>
      </c>
      <c r="E234" s="321" t="str">
        <f t="shared" si="12"/>
        <v/>
      </c>
      <c r="F234" s="316" t="str">
        <f t="shared" si="13"/>
        <v>是</v>
      </c>
      <c r="G234" s="300" t="str">
        <f t="shared" si="14"/>
        <v>项</v>
      </c>
    </row>
    <row r="235" ht="38" customHeight="1" spans="1:7">
      <c r="A235" s="318" t="s">
        <v>1698</v>
      </c>
      <c r="B235" s="319" t="s">
        <v>1699</v>
      </c>
      <c r="C235" s="320"/>
      <c r="D235" s="320"/>
      <c r="E235" s="321" t="str">
        <f t="shared" si="12"/>
        <v/>
      </c>
      <c r="F235" s="316" t="str">
        <f t="shared" si="13"/>
        <v>否</v>
      </c>
      <c r="G235" s="300" t="str">
        <f t="shared" si="14"/>
        <v>项</v>
      </c>
    </row>
    <row r="236" s="293" customFormat="1" ht="38" customHeight="1" spans="1:7">
      <c r="A236" s="318" t="s">
        <v>1700</v>
      </c>
      <c r="B236" s="319" t="s">
        <v>1701</v>
      </c>
      <c r="C236" s="320"/>
      <c r="D236" s="320"/>
      <c r="E236" s="321" t="str">
        <f t="shared" si="12"/>
        <v/>
      </c>
      <c r="F236" s="316" t="str">
        <f t="shared" si="13"/>
        <v>否</v>
      </c>
      <c r="G236" s="300" t="str">
        <f t="shared" si="14"/>
        <v>项</v>
      </c>
    </row>
    <row r="237" ht="38" customHeight="1" spans="1:7">
      <c r="A237" s="318" t="s">
        <v>1702</v>
      </c>
      <c r="B237" s="319" t="s">
        <v>1703</v>
      </c>
      <c r="C237" s="320"/>
      <c r="D237" s="320">
        <v>1000</v>
      </c>
      <c r="E237" s="321" t="str">
        <f t="shared" si="12"/>
        <v/>
      </c>
      <c r="F237" s="316" t="str">
        <f t="shared" si="13"/>
        <v>是</v>
      </c>
      <c r="G237" s="300" t="str">
        <f t="shared" si="14"/>
        <v>项</v>
      </c>
    </row>
    <row r="238" ht="38" customHeight="1" spans="1:7">
      <c r="A238" s="318" t="s">
        <v>1704</v>
      </c>
      <c r="B238" s="319" t="s">
        <v>1705</v>
      </c>
      <c r="C238" s="320"/>
      <c r="D238" s="320"/>
      <c r="E238" s="321" t="str">
        <f t="shared" si="12"/>
        <v/>
      </c>
      <c r="F238" s="316" t="str">
        <f t="shared" si="13"/>
        <v>否</v>
      </c>
      <c r="G238" s="300" t="str">
        <f t="shared" si="14"/>
        <v>项</v>
      </c>
    </row>
    <row r="239" ht="38" customHeight="1" spans="1:7">
      <c r="A239" s="329" t="s">
        <v>1706</v>
      </c>
      <c r="B239" s="313" t="s">
        <v>1707</v>
      </c>
      <c r="C239" s="327"/>
      <c r="D239" s="327"/>
      <c r="E239" s="321" t="str">
        <f t="shared" ref="E239:E269" si="15">IF(C239&gt;0,D239/C239-1,IF(C239&lt;0,-(D239/C239-1),""))</f>
        <v/>
      </c>
      <c r="F239" s="316" t="str">
        <f t="shared" si="13"/>
        <v>是</v>
      </c>
      <c r="G239" s="300" t="str">
        <f t="shared" si="14"/>
        <v>类</v>
      </c>
    </row>
    <row r="240" ht="38" customHeight="1" spans="1:7">
      <c r="A240" s="330" t="s">
        <v>1708</v>
      </c>
      <c r="B240" s="317" t="s">
        <v>1709</v>
      </c>
      <c r="C240" s="328"/>
      <c r="D240" s="328"/>
      <c r="E240" s="321" t="str">
        <f t="shared" si="15"/>
        <v/>
      </c>
      <c r="F240" s="316" t="str">
        <f t="shared" si="13"/>
        <v>否</v>
      </c>
      <c r="G240" s="300" t="str">
        <f t="shared" si="14"/>
        <v>款</v>
      </c>
    </row>
    <row r="241" ht="38" customHeight="1" spans="1:7">
      <c r="A241" s="330" t="s">
        <v>1710</v>
      </c>
      <c r="B241" s="319" t="s">
        <v>1711</v>
      </c>
      <c r="C241" s="320"/>
      <c r="D241" s="320"/>
      <c r="E241" s="321" t="str">
        <f t="shared" si="15"/>
        <v/>
      </c>
      <c r="F241" s="316" t="str">
        <f t="shared" si="13"/>
        <v>否</v>
      </c>
      <c r="G241" s="300" t="str">
        <f t="shared" si="14"/>
        <v>项</v>
      </c>
    </row>
    <row r="242" ht="38" customHeight="1" spans="1:7">
      <c r="A242" s="330" t="s">
        <v>1712</v>
      </c>
      <c r="B242" s="319" t="s">
        <v>1713</v>
      </c>
      <c r="C242" s="320"/>
      <c r="D242" s="320"/>
      <c r="E242" s="321" t="str">
        <f t="shared" si="15"/>
        <v/>
      </c>
      <c r="F242" s="316" t="str">
        <f t="shared" si="13"/>
        <v>否</v>
      </c>
      <c r="G242" s="300" t="str">
        <f t="shared" si="14"/>
        <v>项</v>
      </c>
    </row>
    <row r="243" ht="38" customHeight="1" spans="1:7">
      <c r="A243" s="330" t="s">
        <v>1714</v>
      </c>
      <c r="B243" s="319" t="s">
        <v>1715</v>
      </c>
      <c r="C243" s="320"/>
      <c r="D243" s="320"/>
      <c r="E243" s="321" t="str">
        <f t="shared" si="15"/>
        <v/>
      </c>
      <c r="F243" s="316" t="str">
        <f t="shared" si="13"/>
        <v>否</v>
      </c>
      <c r="G243" s="300" t="str">
        <f t="shared" si="14"/>
        <v>项</v>
      </c>
    </row>
    <row r="244" ht="38" customHeight="1" spans="1:7">
      <c r="A244" s="330" t="s">
        <v>1716</v>
      </c>
      <c r="B244" s="319" t="s">
        <v>1717</v>
      </c>
      <c r="C244" s="320"/>
      <c r="D244" s="320"/>
      <c r="E244" s="321" t="str">
        <f t="shared" si="15"/>
        <v/>
      </c>
      <c r="F244" s="316" t="str">
        <f t="shared" si="13"/>
        <v>否</v>
      </c>
      <c r="G244" s="300" t="str">
        <f t="shared" si="14"/>
        <v>项</v>
      </c>
    </row>
    <row r="245" ht="38" customHeight="1" spans="1:7">
      <c r="A245" s="330" t="s">
        <v>1718</v>
      </c>
      <c r="B245" s="319" t="s">
        <v>1719</v>
      </c>
      <c r="C245" s="320"/>
      <c r="D245" s="320"/>
      <c r="E245" s="321" t="str">
        <f t="shared" si="15"/>
        <v/>
      </c>
      <c r="F245" s="316" t="str">
        <f t="shared" si="13"/>
        <v>否</v>
      </c>
      <c r="G245" s="300" t="str">
        <f t="shared" si="14"/>
        <v>项</v>
      </c>
    </row>
    <row r="246" ht="38" customHeight="1" spans="1:7">
      <c r="A246" s="330" t="s">
        <v>1720</v>
      </c>
      <c r="B246" s="319" t="s">
        <v>1721</v>
      </c>
      <c r="C246" s="320"/>
      <c r="D246" s="320"/>
      <c r="E246" s="321" t="str">
        <f t="shared" si="15"/>
        <v/>
      </c>
      <c r="F246" s="316" t="str">
        <f t="shared" si="13"/>
        <v>否</v>
      </c>
      <c r="G246" s="300" t="str">
        <f t="shared" si="14"/>
        <v>项</v>
      </c>
    </row>
    <row r="247" ht="38" customHeight="1" spans="1:7">
      <c r="A247" s="330" t="s">
        <v>1722</v>
      </c>
      <c r="B247" s="319" t="s">
        <v>1723</v>
      </c>
      <c r="C247" s="320"/>
      <c r="D247" s="320"/>
      <c r="E247" s="321" t="str">
        <f t="shared" si="15"/>
        <v/>
      </c>
      <c r="F247" s="316" t="str">
        <f t="shared" si="13"/>
        <v>否</v>
      </c>
      <c r="G247" s="300" t="str">
        <f t="shared" si="14"/>
        <v>项</v>
      </c>
    </row>
    <row r="248" ht="38" customHeight="1" spans="1:7">
      <c r="A248" s="330" t="s">
        <v>1724</v>
      </c>
      <c r="B248" s="319" t="s">
        <v>1725</v>
      </c>
      <c r="C248" s="320"/>
      <c r="D248" s="320"/>
      <c r="E248" s="321" t="str">
        <f t="shared" si="15"/>
        <v/>
      </c>
      <c r="F248" s="316" t="str">
        <f t="shared" si="13"/>
        <v>否</v>
      </c>
      <c r="G248" s="300" t="str">
        <f t="shared" si="14"/>
        <v>项</v>
      </c>
    </row>
    <row r="249" ht="38" customHeight="1" spans="1:7">
      <c r="A249" s="330" t="s">
        <v>1726</v>
      </c>
      <c r="B249" s="319" t="s">
        <v>1727</v>
      </c>
      <c r="C249" s="320"/>
      <c r="D249" s="320"/>
      <c r="E249" s="321" t="str">
        <f t="shared" si="15"/>
        <v/>
      </c>
      <c r="F249" s="316" t="str">
        <f t="shared" si="13"/>
        <v>否</v>
      </c>
      <c r="G249" s="300" t="str">
        <f t="shared" si="14"/>
        <v>项</v>
      </c>
    </row>
    <row r="250" ht="38" customHeight="1" spans="1:7">
      <c r="A250" s="330" t="s">
        <v>1728</v>
      </c>
      <c r="B250" s="319" t="s">
        <v>1729</v>
      </c>
      <c r="C250" s="320"/>
      <c r="D250" s="320"/>
      <c r="E250" s="321" t="str">
        <f t="shared" si="15"/>
        <v/>
      </c>
      <c r="F250" s="316" t="str">
        <f t="shared" si="13"/>
        <v>否</v>
      </c>
      <c r="G250" s="300" t="str">
        <f t="shared" si="14"/>
        <v>项</v>
      </c>
    </row>
    <row r="251" ht="38" customHeight="1" spans="1:7">
      <c r="A251" s="330" t="s">
        <v>1730</v>
      </c>
      <c r="B251" s="319" t="s">
        <v>1731</v>
      </c>
      <c r="C251" s="320"/>
      <c r="D251" s="320"/>
      <c r="E251" s="321" t="str">
        <f t="shared" si="15"/>
        <v/>
      </c>
      <c r="F251" s="316" t="str">
        <f t="shared" si="13"/>
        <v>否</v>
      </c>
      <c r="G251" s="300" t="str">
        <f t="shared" si="14"/>
        <v>项</v>
      </c>
    </row>
    <row r="252" ht="38" customHeight="1" spans="1:7">
      <c r="A252" s="330" t="s">
        <v>1732</v>
      </c>
      <c r="B252" s="319" t="s">
        <v>1733</v>
      </c>
      <c r="C252" s="320"/>
      <c r="D252" s="320"/>
      <c r="E252" s="321" t="str">
        <f t="shared" si="15"/>
        <v/>
      </c>
      <c r="F252" s="316" t="str">
        <f t="shared" si="13"/>
        <v>否</v>
      </c>
      <c r="G252" s="300" t="str">
        <f t="shared" si="14"/>
        <v>项</v>
      </c>
    </row>
    <row r="253" ht="38" customHeight="1" spans="1:7">
      <c r="A253" s="330" t="s">
        <v>1734</v>
      </c>
      <c r="B253" s="317" t="s">
        <v>1735</v>
      </c>
      <c r="C253" s="328"/>
      <c r="D253" s="328"/>
      <c r="E253" s="321" t="str">
        <f t="shared" si="15"/>
        <v/>
      </c>
      <c r="F253" s="316" t="str">
        <f t="shared" si="13"/>
        <v>否</v>
      </c>
      <c r="G253" s="300" t="str">
        <f t="shared" si="14"/>
        <v>款</v>
      </c>
    </row>
    <row r="254" ht="38" customHeight="1" spans="1:7">
      <c r="A254" s="330" t="s">
        <v>1736</v>
      </c>
      <c r="B254" s="319" t="s">
        <v>954</v>
      </c>
      <c r="C254" s="320"/>
      <c r="D254" s="320"/>
      <c r="E254" s="321" t="str">
        <f t="shared" si="15"/>
        <v/>
      </c>
      <c r="F254" s="316" t="str">
        <f t="shared" si="13"/>
        <v>否</v>
      </c>
      <c r="G254" s="300" t="str">
        <f t="shared" si="14"/>
        <v>项</v>
      </c>
    </row>
    <row r="255" ht="38" customHeight="1" spans="1:7">
      <c r="A255" s="330" t="s">
        <v>1737</v>
      </c>
      <c r="B255" s="319" t="s">
        <v>999</v>
      </c>
      <c r="C255" s="320"/>
      <c r="D255" s="320"/>
      <c r="E255" s="321" t="str">
        <f t="shared" si="15"/>
        <v/>
      </c>
      <c r="F255" s="316" t="str">
        <f t="shared" si="13"/>
        <v>否</v>
      </c>
      <c r="G255" s="300" t="str">
        <f t="shared" si="14"/>
        <v>项</v>
      </c>
    </row>
    <row r="256" ht="38" customHeight="1" spans="1:7">
      <c r="A256" s="330" t="s">
        <v>1738</v>
      </c>
      <c r="B256" s="319" t="s">
        <v>1739</v>
      </c>
      <c r="C256" s="320"/>
      <c r="D256" s="320"/>
      <c r="E256" s="321" t="str">
        <f t="shared" si="15"/>
        <v/>
      </c>
      <c r="F256" s="316" t="str">
        <f t="shared" si="13"/>
        <v>否</v>
      </c>
      <c r="G256" s="300" t="str">
        <f t="shared" si="14"/>
        <v>项</v>
      </c>
    </row>
    <row r="257" ht="38" customHeight="1" spans="1:7">
      <c r="A257" s="330" t="s">
        <v>1740</v>
      </c>
      <c r="B257" s="319" t="s">
        <v>1741</v>
      </c>
      <c r="C257" s="320"/>
      <c r="D257" s="320"/>
      <c r="E257" s="321" t="str">
        <f t="shared" si="15"/>
        <v/>
      </c>
      <c r="F257" s="316" t="str">
        <f t="shared" si="13"/>
        <v>否</v>
      </c>
      <c r="G257" s="300" t="str">
        <f t="shared" si="14"/>
        <v>项</v>
      </c>
    </row>
    <row r="258" ht="38" customHeight="1" spans="1:7">
      <c r="A258" s="330" t="s">
        <v>1742</v>
      </c>
      <c r="B258" s="319" t="s">
        <v>1743</v>
      </c>
      <c r="C258" s="320"/>
      <c r="D258" s="320"/>
      <c r="E258" s="321" t="str">
        <f t="shared" si="15"/>
        <v/>
      </c>
      <c r="F258" s="316" t="str">
        <f t="shared" si="13"/>
        <v>否</v>
      </c>
      <c r="G258" s="300" t="str">
        <f t="shared" si="14"/>
        <v>项</v>
      </c>
    </row>
    <row r="259" ht="38" customHeight="1" spans="1:7">
      <c r="A259" s="330" t="s">
        <v>1744</v>
      </c>
      <c r="B259" s="319" t="s">
        <v>1745</v>
      </c>
      <c r="C259" s="320"/>
      <c r="D259" s="320"/>
      <c r="E259" s="321" t="str">
        <f t="shared" si="15"/>
        <v/>
      </c>
      <c r="F259" s="316" t="str">
        <f t="shared" si="13"/>
        <v>否</v>
      </c>
      <c r="G259" s="300" t="str">
        <f t="shared" si="14"/>
        <v>项</v>
      </c>
    </row>
    <row r="260" ht="38" customHeight="1" spans="1:6">
      <c r="A260" s="312"/>
      <c r="B260" s="313"/>
      <c r="C260" s="314"/>
      <c r="D260" s="314"/>
      <c r="E260" s="321" t="str">
        <f t="shared" si="15"/>
        <v/>
      </c>
      <c r="F260" s="316" t="str">
        <f>IF(LEN(A260)=3,"是",IF(B260&lt;&gt;"",IF(SUM(C260:D260)&lt;&gt;0,"是","否"),"是"))</f>
        <v>是</v>
      </c>
    </row>
    <row r="261" ht="38" customHeight="1" spans="1:6">
      <c r="A261" s="331"/>
      <c r="B261" s="332" t="s">
        <v>1746</v>
      </c>
      <c r="C261" s="327">
        <v>168789</v>
      </c>
      <c r="D261" s="327">
        <v>441548</v>
      </c>
      <c r="E261" s="321">
        <f t="shared" si="15"/>
        <v>1.616</v>
      </c>
      <c r="F261" s="316" t="s">
        <v>1747</v>
      </c>
    </row>
    <row r="262" ht="38" customHeight="1" spans="1:6">
      <c r="A262" s="375" t="s">
        <v>1748</v>
      </c>
      <c r="B262" s="334" t="s">
        <v>120</v>
      </c>
      <c r="C262" s="335">
        <v>805412</v>
      </c>
      <c r="D262" s="335">
        <v>2993</v>
      </c>
      <c r="E262" s="321">
        <f t="shared" si="15"/>
        <v>-0.996</v>
      </c>
      <c r="F262" s="316" t="str">
        <f t="shared" ref="F261:F269" si="16">IF(LEN(A262)=3,"是",IF(B262&lt;&gt;"",IF(SUM(C262:D262)&lt;&gt;0,"是","否"),"是"))</f>
        <v>是</v>
      </c>
    </row>
    <row r="263" ht="38" customHeight="1" spans="1:6">
      <c r="A263" s="375" t="s">
        <v>1749</v>
      </c>
      <c r="B263" s="376" t="s">
        <v>1750</v>
      </c>
      <c r="C263" s="335">
        <v>804711</v>
      </c>
      <c r="D263" s="335">
        <v>2993</v>
      </c>
      <c r="E263" s="321">
        <f t="shared" si="15"/>
        <v>-0.996</v>
      </c>
      <c r="F263" s="316" t="str">
        <f t="shared" si="16"/>
        <v>是</v>
      </c>
    </row>
    <row r="264" ht="38" customHeight="1" spans="1:7">
      <c r="A264" s="377" t="s">
        <v>1751</v>
      </c>
      <c r="B264" s="341" t="s">
        <v>1752</v>
      </c>
      <c r="C264" s="338">
        <v>804711</v>
      </c>
      <c r="D264" s="339">
        <v>2993</v>
      </c>
      <c r="E264" s="321">
        <f t="shared" si="15"/>
        <v>-0.996</v>
      </c>
      <c r="F264" s="316" t="str">
        <f t="shared" si="16"/>
        <v>是</v>
      </c>
      <c r="G264" s="293"/>
    </row>
    <row r="265" ht="38" customHeight="1" spans="1:7">
      <c r="A265" s="377" t="s">
        <v>1753</v>
      </c>
      <c r="B265" s="341" t="s">
        <v>1754</v>
      </c>
      <c r="C265" s="338"/>
      <c r="D265" s="339"/>
      <c r="E265" s="321" t="str">
        <f t="shared" si="15"/>
        <v/>
      </c>
      <c r="F265" s="316" t="str">
        <f t="shared" si="16"/>
        <v>否</v>
      </c>
      <c r="G265" s="293"/>
    </row>
    <row r="266" ht="38" customHeight="1" spans="1:6">
      <c r="A266" s="378" t="s">
        <v>1755</v>
      </c>
      <c r="B266" s="336" t="s">
        <v>1756</v>
      </c>
      <c r="C266" s="342"/>
      <c r="D266" s="343"/>
      <c r="E266" s="321" t="str">
        <f t="shared" si="15"/>
        <v/>
      </c>
      <c r="F266" s="316" t="str">
        <f t="shared" si="16"/>
        <v>否</v>
      </c>
    </row>
    <row r="267" ht="38" customHeight="1" spans="1:6">
      <c r="A267" s="378" t="s">
        <v>1757</v>
      </c>
      <c r="B267" s="336" t="s">
        <v>1758</v>
      </c>
      <c r="C267" s="342">
        <v>701</v>
      </c>
      <c r="D267" s="343"/>
      <c r="E267" s="321">
        <f t="shared" si="15"/>
        <v>-1</v>
      </c>
      <c r="F267" s="316" t="str">
        <f t="shared" si="16"/>
        <v>是</v>
      </c>
    </row>
    <row r="268" ht="38" customHeight="1" spans="1:6">
      <c r="A268" s="378" t="s">
        <v>1759</v>
      </c>
      <c r="B268" s="346" t="s">
        <v>1760</v>
      </c>
      <c r="C268" s="335">
        <v>163800</v>
      </c>
      <c r="D268" s="345">
        <v>118910</v>
      </c>
      <c r="E268" s="321">
        <f t="shared" si="15"/>
        <v>-0.274</v>
      </c>
      <c r="F268" s="316" t="str">
        <f t="shared" si="16"/>
        <v>是</v>
      </c>
    </row>
    <row r="269" ht="38" customHeight="1" spans="1:6">
      <c r="A269" s="379"/>
      <c r="B269" s="349" t="s">
        <v>127</v>
      </c>
      <c r="C269" s="335">
        <f>C261+C262+C268</f>
        <v>1138001</v>
      </c>
      <c r="D269" s="345">
        <f>D261+D262+D268</f>
        <v>563451</v>
      </c>
      <c r="E269" s="321">
        <f t="shared" si="15"/>
        <v>-0.505</v>
      </c>
      <c r="F269" s="316" t="s">
        <v>1747</v>
      </c>
    </row>
    <row r="270" spans="3:3">
      <c r="C270" s="380"/>
    </row>
    <row r="272" spans="3:3">
      <c r="C272" s="380"/>
    </row>
    <row r="274" spans="3:3">
      <c r="C274" s="380"/>
    </row>
    <row r="275" spans="3:3">
      <c r="C275" s="380"/>
    </row>
    <row r="277" spans="3:3">
      <c r="C277" s="380"/>
    </row>
    <row r="278" spans="3:3">
      <c r="C278" s="380"/>
    </row>
    <row r="279" spans="3:3">
      <c r="C279" s="380"/>
    </row>
    <row r="280" spans="3:3">
      <c r="C280" s="380"/>
    </row>
    <row r="282" spans="3:3">
      <c r="C282" s="380"/>
    </row>
  </sheetData>
  <mergeCells count="1">
    <mergeCell ref="B1:E1"/>
  </mergeCells>
  <conditionalFormatting sqref="B268">
    <cfRule type="expression" dxfId="1" priority="3" stopIfTrue="1">
      <formula>"len($A:$A)=3"</formula>
    </cfRule>
  </conditionalFormatting>
  <conditionalFormatting sqref="C268">
    <cfRule type="expression" dxfId="1" priority="2" stopIfTrue="1">
      <formula>"len($A:$A)=3"</formula>
    </cfRule>
  </conditionalFormatting>
  <conditionalFormatting sqref="D268">
    <cfRule type="expression" dxfId="1" priority="1"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00B0F0"/>
  </sheetPr>
  <dimension ref="A1:F37"/>
  <sheetViews>
    <sheetView showGridLines="0" showZeros="0" view="pageBreakPreview" zoomScaleNormal="115" workbookViewId="0">
      <pane ySplit="3" topLeftCell="A10" activePane="bottomLeft" state="frozen"/>
      <selection/>
      <selection pane="bottomLeft" activeCell="H29" sqref="H29"/>
    </sheetView>
  </sheetViews>
  <sheetFormatPr defaultColWidth="9" defaultRowHeight="14.25" outlineLevelCol="5"/>
  <cols>
    <col min="1" max="1" width="15" style="163" hidden="1" customWidth="1"/>
    <col min="2" max="2" width="50.75" style="163" customWidth="1"/>
    <col min="3" max="4" width="20.6333333333333" style="163" customWidth="1"/>
    <col min="5" max="5" width="20.6333333333333" style="353" customWidth="1"/>
    <col min="6" max="6" width="3.75" style="163" hidden="1" customWidth="1"/>
    <col min="7" max="16384" width="9" style="163"/>
  </cols>
  <sheetData>
    <row r="1" ht="45" customHeight="1" spans="1:6">
      <c r="A1" s="165"/>
      <c r="B1" s="301" t="s">
        <v>1761</v>
      </c>
      <c r="C1" s="301"/>
      <c r="D1" s="301"/>
      <c r="E1" s="301"/>
      <c r="F1" s="165"/>
    </row>
    <row r="2" s="351" customFormat="1" ht="20.1" customHeight="1" spans="1:6">
      <c r="A2" s="354"/>
      <c r="B2" s="355"/>
      <c r="C2" s="356"/>
      <c r="D2" s="355"/>
      <c r="E2" s="357" t="s">
        <v>2</v>
      </c>
      <c r="F2" s="354"/>
    </row>
    <row r="3" s="352" customFormat="1" ht="45" customHeight="1" spans="1:6">
      <c r="A3" s="358" t="s">
        <v>3</v>
      </c>
      <c r="B3" s="359" t="s">
        <v>4</v>
      </c>
      <c r="C3" s="185" t="s">
        <v>129</v>
      </c>
      <c r="D3" s="185" t="s">
        <v>6</v>
      </c>
      <c r="E3" s="185" t="s">
        <v>130</v>
      </c>
      <c r="F3" s="360" t="s">
        <v>8</v>
      </c>
    </row>
    <row r="4" s="352" customFormat="1" ht="36" customHeight="1" spans="1:6">
      <c r="A4" s="318" t="s">
        <v>1247</v>
      </c>
      <c r="B4" s="313" t="s">
        <v>1248</v>
      </c>
      <c r="C4" s="327"/>
      <c r="D4" s="327"/>
      <c r="E4" s="326"/>
      <c r="F4" s="361" t="str">
        <f t="shared" ref="F4:F29" si="0">IF(LEN(A4)=7,"是",IF(B4&lt;&gt;"",IF(SUM(C4:D4)&lt;&gt;0,"是","否"),"是"))</f>
        <v>是</v>
      </c>
    </row>
    <row r="5" ht="36" customHeight="1" spans="1:6">
      <c r="A5" s="318" t="s">
        <v>1249</v>
      </c>
      <c r="B5" s="313" t="s">
        <v>1250</v>
      </c>
      <c r="C5" s="327"/>
      <c r="D5" s="327"/>
      <c r="E5" s="362"/>
      <c r="F5" s="361" t="str">
        <f t="shared" si="0"/>
        <v>是</v>
      </c>
    </row>
    <row r="6" ht="36" customHeight="1" spans="1:6">
      <c r="A6" s="318" t="s">
        <v>1251</v>
      </c>
      <c r="B6" s="313" t="s">
        <v>1252</v>
      </c>
      <c r="C6" s="327"/>
      <c r="D6" s="327"/>
      <c r="E6" s="362"/>
      <c r="F6" s="361" t="str">
        <f t="shared" si="0"/>
        <v>是</v>
      </c>
    </row>
    <row r="7" ht="36" customHeight="1" spans="1:6">
      <c r="A7" s="318" t="s">
        <v>1253</v>
      </c>
      <c r="B7" s="313" t="s">
        <v>1254</v>
      </c>
      <c r="C7" s="327"/>
      <c r="D7" s="327"/>
      <c r="E7" s="362"/>
      <c r="F7" s="361" t="str">
        <f t="shared" si="0"/>
        <v>是</v>
      </c>
    </row>
    <row r="8" ht="36" customHeight="1" spans="1:6">
      <c r="A8" s="318" t="s">
        <v>1255</v>
      </c>
      <c r="B8" s="313" t="s">
        <v>1256</v>
      </c>
      <c r="C8" s="327"/>
      <c r="D8" s="327"/>
      <c r="E8" s="362"/>
      <c r="F8" s="361" t="str">
        <f t="shared" si="0"/>
        <v>是</v>
      </c>
    </row>
    <row r="9" ht="36" customHeight="1" spans="1:6">
      <c r="A9" s="318" t="s">
        <v>1257</v>
      </c>
      <c r="B9" s="313" t="s">
        <v>1258</v>
      </c>
      <c r="C9" s="327"/>
      <c r="D9" s="327"/>
      <c r="E9" s="362"/>
      <c r="F9" s="361" t="str">
        <f t="shared" si="0"/>
        <v>是</v>
      </c>
    </row>
    <row r="10" ht="36" customHeight="1" spans="1:6">
      <c r="A10" s="318" t="s">
        <v>1259</v>
      </c>
      <c r="B10" s="313" t="s">
        <v>1260</v>
      </c>
      <c r="C10" s="327">
        <v>345492</v>
      </c>
      <c r="D10" s="327">
        <v>407505</v>
      </c>
      <c r="E10" s="362">
        <f>(D10-C10)/C10</f>
        <v>0.179</v>
      </c>
      <c r="F10" s="361" t="str">
        <f t="shared" si="0"/>
        <v>是</v>
      </c>
    </row>
    <row r="11" ht="36" hidden="1" customHeight="1" spans="1:6">
      <c r="A11" s="318" t="s">
        <v>1261</v>
      </c>
      <c r="B11" s="319" t="s">
        <v>1262</v>
      </c>
      <c r="C11" s="328"/>
      <c r="D11" s="328"/>
      <c r="E11" s="362"/>
      <c r="F11" s="154" t="str">
        <f t="shared" si="0"/>
        <v>否</v>
      </c>
    </row>
    <row r="12" ht="36" hidden="1" customHeight="1" spans="1:6">
      <c r="A12" s="318" t="s">
        <v>1263</v>
      </c>
      <c r="B12" s="319" t="s">
        <v>1264</v>
      </c>
      <c r="C12" s="328"/>
      <c r="D12" s="328"/>
      <c r="E12" s="362"/>
      <c r="F12" s="361" t="str">
        <f t="shared" si="0"/>
        <v>否</v>
      </c>
    </row>
    <row r="13" ht="36" hidden="1" customHeight="1" spans="1:6">
      <c r="A13" s="318" t="s">
        <v>1265</v>
      </c>
      <c r="B13" s="319" t="s">
        <v>1266</v>
      </c>
      <c r="C13" s="328"/>
      <c r="D13" s="328"/>
      <c r="E13" s="362"/>
      <c r="F13" s="361" t="str">
        <f t="shared" si="0"/>
        <v>否</v>
      </c>
    </row>
    <row r="14" ht="36" hidden="1" customHeight="1" spans="1:6">
      <c r="A14" s="318" t="s">
        <v>1267</v>
      </c>
      <c r="B14" s="319" t="s">
        <v>1268</v>
      </c>
      <c r="C14" s="328"/>
      <c r="D14" s="328"/>
      <c r="E14" s="362"/>
      <c r="F14" s="361" t="str">
        <f t="shared" si="0"/>
        <v>否</v>
      </c>
    </row>
    <row r="15" ht="36" hidden="1" customHeight="1" spans="1:6">
      <c r="A15" s="318" t="s">
        <v>1269</v>
      </c>
      <c r="B15" s="317" t="s">
        <v>1270</v>
      </c>
      <c r="C15" s="328"/>
      <c r="D15" s="328"/>
      <c r="E15" s="362"/>
      <c r="F15" s="361" t="str">
        <f t="shared" si="0"/>
        <v>否</v>
      </c>
    </row>
    <row r="16" ht="36" customHeight="1" spans="1:6">
      <c r="A16" s="363" t="s">
        <v>1271</v>
      </c>
      <c r="B16" s="174" t="s">
        <v>1272</v>
      </c>
      <c r="C16" s="327"/>
      <c r="D16" s="327"/>
      <c r="E16" s="362"/>
      <c r="F16" s="361" t="str">
        <f t="shared" si="0"/>
        <v>是</v>
      </c>
    </row>
    <row r="17" ht="36" customHeight="1" spans="1:6">
      <c r="A17" s="363" t="s">
        <v>1273</v>
      </c>
      <c r="B17" s="174" t="s">
        <v>1274</v>
      </c>
      <c r="C17" s="327"/>
      <c r="D17" s="327"/>
      <c r="E17" s="362"/>
      <c r="F17" s="361" t="str">
        <f t="shared" si="0"/>
        <v>是</v>
      </c>
    </row>
    <row r="18" ht="36" hidden="1" customHeight="1" spans="1:6">
      <c r="A18" s="363" t="s">
        <v>1275</v>
      </c>
      <c r="B18" s="193" t="s">
        <v>1276</v>
      </c>
      <c r="C18" s="328"/>
      <c r="D18" s="328"/>
      <c r="E18" s="362"/>
      <c r="F18" s="361" t="str">
        <f t="shared" si="0"/>
        <v>否</v>
      </c>
    </row>
    <row r="19" ht="36" hidden="1" customHeight="1" spans="1:6">
      <c r="A19" s="363" t="s">
        <v>1277</v>
      </c>
      <c r="B19" s="193" t="s">
        <v>1278</v>
      </c>
      <c r="C19" s="328"/>
      <c r="D19" s="328"/>
      <c r="E19" s="362"/>
      <c r="F19" s="361" t="str">
        <f t="shared" si="0"/>
        <v>否</v>
      </c>
    </row>
    <row r="20" ht="36" customHeight="1" spans="1:6">
      <c r="A20" s="363" t="s">
        <v>1279</v>
      </c>
      <c r="B20" s="174" t="s">
        <v>1280</v>
      </c>
      <c r="C20" s="327">
        <v>7000</v>
      </c>
      <c r="D20" s="327"/>
      <c r="E20" s="362">
        <f>(D20-C20)/C20</f>
        <v>-1</v>
      </c>
      <c r="F20" s="361" t="str">
        <f t="shared" si="0"/>
        <v>是</v>
      </c>
    </row>
    <row r="21" ht="36" customHeight="1" spans="1:6">
      <c r="A21" s="363" t="s">
        <v>1281</v>
      </c>
      <c r="B21" s="174" t="s">
        <v>1282</v>
      </c>
      <c r="C21" s="327"/>
      <c r="D21" s="327"/>
      <c r="E21" s="362"/>
      <c r="F21" s="361" t="str">
        <f t="shared" si="0"/>
        <v>是</v>
      </c>
    </row>
    <row r="22" ht="36" customHeight="1" spans="1:6">
      <c r="A22" s="363" t="s">
        <v>1283</v>
      </c>
      <c r="B22" s="174" t="s">
        <v>1284</v>
      </c>
      <c r="C22" s="327"/>
      <c r="D22" s="327"/>
      <c r="E22" s="362"/>
      <c r="F22" s="361" t="str">
        <f t="shared" si="0"/>
        <v>是</v>
      </c>
    </row>
    <row r="23" ht="36" customHeight="1" spans="1:6">
      <c r="A23" s="318" t="s">
        <v>1285</v>
      </c>
      <c r="B23" s="313" t="s">
        <v>1286</v>
      </c>
      <c r="C23" s="327"/>
      <c r="D23" s="327"/>
      <c r="E23" s="362"/>
      <c r="F23" s="361" t="str">
        <f t="shared" si="0"/>
        <v>是</v>
      </c>
    </row>
    <row r="24" ht="36" customHeight="1" spans="1:6">
      <c r="A24" s="318" t="s">
        <v>1287</v>
      </c>
      <c r="B24" s="313" t="s">
        <v>1288</v>
      </c>
      <c r="C24" s="327">
        <v>1000</v>
      </c>
      <c r="D24" s="327"/>
      <c r="E24" s="362">
        <f t="shared" ref="E24:E30" si="1">(D24-C24)/C24</f>
        <v>-1</v>
      </c>
      <c r="F24" s="361" t="str">
        <f t="shared" si="0"/>
        <v>是</v>
      </c>
    </row>
    <row r="25" ht="36" customHeight="1" spans="1:6">
      <c r="A25" s="318" t="s">
        <v>1289</v>
      </c>
      <c r="B25" s="313" t="s">
        <v>1290</v>
      </c>
      <c r="C25" s="327"/>
      <c r="D25" s="327"/>
      <c r="E25" s="362"/>
      <c r="F25" s="361" t="str">
        <f t="shared" si="0"/>
        <v>是</v>
      </c>
    </row>
    <row r="26" ht="36" customHeight="1" spans="1:6">
      <c r="A26" s="318" t="s">
        <v>1291</v>
      </c>
      <c r="B26" s="313" t="s">
        <v>1292</v>
      </c>
      <c r="C26" s="327"/>
      <c r="D26" s="327"/>
      <c r="E26" s="362"/>
      <c r="F26" s="361" t="str">
        <f t="shared" si="0"/>
        <v>是</v>
      </c>
    </row>
    <row r="27" ht="36" hidden="1" customHeight="1" spans="1:6">
      <c r="A27" s="318" t="s">
        <v>1293</v>
      </c>
      <c r="B27" s="313" t="s">
        <v>1294</v>
      </c>
      <c r="C27" s="327">
        <v>7229</v>
      </c>
      <c r="D27" s="327"/>
      <c r="E27" s="362">
        <f t="shared" si="1"/>
        <v>-1</v>
      </c>
      <c r="F27" s="361" t="str">
        <f t="shared" si="0"/>
        <v>是</v>
      </c>
    </row>
    <row r="28" ht="36" customHeight="1" spans="1:6">
      <c r="A28" s="318"/>
      <c r="B28" s="317"/>
      <c r="C28" s="328"/>
      <c r="D28" s="328"/>
      <c r="E28" s="362"/>
      <c r="F28" s="154" t="str">
        <f t="shared" si="0"/>
        <v>是</v>
      </c>
    </row>
    <row r="29" ht="36" customHeight="1" spans="1:6">
      <c r="A29" s="331"/>
      <c r="B29" s="332" t="s">
        <v>1762</v>
      </c>
      <c r="C29" s="327">
        <v>353492</v>
      </c>
      <c r="D29" s="327">
        <v>407505</v>
      </c>
      <c r="E29" s="362">
        <f t="shared" si="1"/>
        <v>0.153</v>
      </c>
      <c r="F29" s="154" t="s">
        <v>1747</v>
      </c>
    </row>
    <row r="30" ht="36" customHeight="1" spans="1:6">
      <c r="A30" s="364">
        <v>105</v>
      </c>
      <c r="B30" s="365" t="s">
        <v>1296</v>
      </c>
      <c r="C30" s="335">
        <v>57400</v>
      </c>
      <c r="D30" s="345">
        <v>106600</v>
      </c>
      <c r="E30" s="362">
        <f t="shared" si="1"/>
        <v>0.857</v>
      </c>
      <c r="F30" s="154" t="s">
        <v>1747</v>
      </c>
    </row>
    <row r="31" ht="36" customHeight="1" spans="1:6">
      <c r="A31" s="364">
        <v>110</v>
      </c>
      <c r="B31" s="365" t="s">
        <v>61</v>
      </c>
      <c r="C31" s="335">
        <v>43200</v>
      </c>
      <c r="D31" s="335">
        <v>49346</v>
      </c>
      <c r="E31" s="362"/>
      <c r="F31" s="154" t="s">
        <v>1747</v>
      </c>
    </row>
    <row r="32" ht="36" hidden="1" customHeight="1" spans="1:6">
      <c r="A32" s="366">
        <v>11004</v>
      </c>
      <c r="B32" s="367" t="s">
        <v>1763</v>
      </c>
      <c r="C32" s="335"/>
      <c r="D32" s="335"/>
      <c r="E32" s="362"/>
      <c r="F32" s="154" t="s">
        <v>1764</v>
      </c>
    </row>
    <row r="33" ht="36" hidden="1" customHeight="1" spans="1:6">
      <c r="A33" s="366">
        <v>1100401</v>
      </c>
      <c r="B33" s="367" t="s">
        <v>1298</v>
      </c>
      <c r="C33" s="342">
        <v>4765</v>
      </c>
      <c r="D33" s="343"/>
      <c r="E33" s="362">
        <f t="shared" ref="E33:E37" si="2">(D33-C33)/C33</f>
        <v>-1</v>
      </c>
      <c r="F33" s="154" t="s">
        <v>1764</v>
      </c>
    </row>
    <row r="34" ht="36" hidden="1" customHeight="1" spans="1:6">
      <c r="A34" s="366">
        <v>1100402</v>
      </c>
      <c r="B34" s="367" t="s">
        <v>1765</v>
      </c>
      <c r="C34" s="342"/>
      <c r="D34" s="343"/>
      <c r="E34" s="362"/>
      <c r="F34" s="154" t="s">
        <v>1764</v>
      </c>
    </row>
    <row r="35" ht="36" hidden="1" customHeight="1" spans="1:6">
      <c r="A35" s="366">
        <v>11008</v>
      </c>
      <c r="B35" s="367" t="s">
        <v>64</v>
      </c>
      <c r="C35" s="342">
        <v>145</v>
      </c>
      <c r="D35" s="343">
        <v>2869</v>
      </c>
      <c r="E35" s="362">
        <f t="shared" si="2"/>
        <v>18.786</v>
      </c>
      <c r="F35" s="154" t="s">
        <v>1764</v>
      </c>
    </row>
    <row r="36" ht="36" hidden="1" customHeight="1" spans="1:6">
      <c r="A36" s="368">
        <v>11009</v>
      </c>
      <c r="B36" s="369" t="s">
        <v>65</v>
      </c>
      <c r="C36" s="342">
        <v>41967</v>
      </c>
      <c r="D36" s="343">
        <v>43200</v>
      </c>
      <c r="E36" s="362">
        <f t="shared" si="2"/>
        <v>0.029</v>
      </c>
      <c r="F36" s="154" t="s">
        <v>1764</v>
      </c>
    </row>
    <row r="37" ht="36" customHeight="1" spans="1:6">
      <c r="A37" s="370"/>
      <c r="B37" s="371" t="s">
        <v>68</v>
      </c>
      <c r="C37" s="335">
        <f>C29+C30+C31</f>
        <v>454092</v>
      </c>
      <c r="D37" s="345">
        <f>D29+D30+D31</f>
        <v>563451</v>
      </c>
      <c r="E37" s="362">
        <f t="shared" si="2"/>
        <v>0.241</v>
      </c>
      <c r="F37" s="154" t="s">
        <v>1747</v>
      </c>
    </row>
  </sheetData>
  <autoFilter xmlns:etc="http://www.wps.cn/officeDocument/2017/etCustomData" ref="A3:F37" etc:filterBottomFollowUsedRange="0">
    <filterColumn colId="5">
      <customFilters>
        <customFilter operator="equal" val="是"/>
      </customFilters>
    </filterColumn>
    <extLst/>
  </autoFilter>
  <mergeCells count="1">
    <mergeCell ref="B1:E1"/>
  </mergeCells>
  <conditionalFormatting sqref="B30">
    <cfRule type="expression" dxfId="1" priority="10" stopIfTrue="1">
      <formula>"len($A:$A)=3"</formula>
    </cfRule>
  </conditionalFormatting>
  <conditionalFormatting sqref="B31:B34">
    <cfRule type="expression" dxfId="1" priority="6" stopIfTrue="1">
      <formula>"len($A:$A)=3"</formula>
    </cfRule>
  </conditionalFormatting>
  <conditionalFormatting sqref="C30:C35 D31:D34">
    <cfRule type="expression" dxfId="1" priority="2" stopIfTrue="1">
      <formula>"len($A:$A)=3"</formula>
    </cfRule>
  </conditionalFormatting>
  <conditionalFormatting sqref="D30 D33:D35">
    <cfRule type="expression" dxfId="1" priority="1"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G274"/>
  <sheetViews>
    <sheetView showGridLines="0" showZeros="0" view="pageBreakPreview" zoomScaleNormal="115" workbookViewId="0">
      <pane ySplit="3" topLeftCell="A262" activePane="bottomLeft" state="frozen"/>
      <selection/>
      <selection pane="bottomLeft" activeCell="E217" sqref="E217"/>
    </sheetView>
  </sheetViews>
  <sheetFormatPr defaultColWidth="9" defaultRowHeight="14.25" outlineLevelCol="6"/>
  <cols>
    <col min="1" max="1" width="13.5" style="293" hidden="1" customWidth="1"/>
    <col min="2" max="2" width="50.75" style="293" customWidth="1"/>
    <col min="3" max="4" width="20.6333333333333" style="297" customWidth="1"/>
    <col min="5" max="5" width="20.6333333333333" style="298" customWidth="1"/>
    <col min="6" max="6" width="3.75" style="299" hidden="1" customWidth="1"/>
    <col min="7" max="7" width="9" style="293" hidden="1" customWidth="1"/>
    <col min="8" max="16384" width="9" style="293"/>
  </cols>
  <sheetData>
    <row r="1" s="293" customFormat="1" ht="45" customHeight="1" spans="1:7">
      <c r="A1" s="300"/>
      <c r="B1" s="301" t="s">
        <v>1766</v>
      </c>
      <c r="C1" s="301"/>
      <c r="D1" s="301"/>
      <c r="E1" s="301"/>
      <c r="F1" s="302"/>
      <c r="G1" s="300"/>
    </row>
    <row r="2" s="294" customFormat="1" ht="20.1" customHeight="1" spans="1:7">
      <c r="A2" s="303"/>
      <c r="B2" s="304"/>
      <c r="C2" s="304"/>
      <c r="D2" s="304"/>
      <c r="E2" s="305" t="s">
        <v>2</v>
      </c>
      <c r="F2" s="306"/>
      <c r="G2" s="303"/>
    </row>
    <row r="3" s="295" customFormat="1" ht="45" customHeight="1" spans="1:7">
      <c r="A3" s="307" t="s">
        <v>3</v>
      </c>
      <c r="B3" s="308" t="s">
        <v>4</v>
      </c>
      <c r="C3" s="309" t="s">
        <v>129</v>
      </c>
      <c r="D3" s="309" t="s">
        <v>6</v>
      </c>
      <c r="E3" s="309" t="s">
        <v>130</v>
      </c>
      <c r="F3" s="310" t="s">
        <v>8</v>
      </c>
      <c r="G3" s="311" t="s">
        <v>1767</v>
      </c>
    </row>
    <row r="4" s="293" customFormat="1" ht="36" customHeight="1" spans="1:7">
      <c r="A4" s="312" t="s">
        <v>81</v>
      </c>
      <c r="B4" s="313" t="s">
        <v>1302</v>
      </c>
      <c r="C4" s="314"/>
      <c r="D4" s="314"/>
      <c r="E4" s="315"/>
      <c r="F4" s="316" t="str">
        <f t="shared" ref="F4:F67" si="0">IF(LEN(A4)=3,"是",IF(B4&lt;&gt;"",IF(SUM(C4:D4)&lt;&gt;0,"是","否"),"是"))</f>
        <v>是</v>
      </c>
      <c r="G4" s="300" t="str">
        <f t="shared" ref="G4:G67" si="1">IF(LEN(A4)=3,"类",IF(LEN(A4)=5,"款","项"))</f>
        <v>类</v>
      </c>
    </row>
    <row r="5" s="293" customFormat="1" ht="36" customHeight="1" spans="1:7">
      <c r="A5" s="312" t="s">
        <v>1303</v>
      </c>
      <c r="B5" s="317" t="s">
        <v>1304</v>
      </c>
      <c r="C5" s="314"/>
      <c r="D5" s="314"/>
      <c r="E5" s="315"/>
      <c r="F5" s="316" t="str">
        <f t="shared" si="0"/>
        <v>否</v>
      </c>
      <c r="G5" s="300" t="str">
        <f t="shared" si="1"/>
        <v>款</v>
      </c>
    </row>
    <row r="6" s="293" customFormat="1" ht="36" customHeight="1" spans="1:7">
      <c r="A6" s="318" t="s">
        <v>1305</v>
      </c>
      <c r="B6" s="319" t="s">
        <v>1306</v>
      </c>
      <c r="C6" s="320"/>
      <c r="D6" s="320"/>
      <c r="E6" s="321" t="str">
        <f t="shared" ref="E4:E73" si="2">IF(C6&gt;0,D6/C6-1,IF(C6&lt;0,-(D6/C6-1),""))</f>
        <v/>
      </c>
      <c r="F6" s="316" t="str">
        <f t="shared" si="0"/>
        <v>否</v>
      </c>
      <c r="G6" s="300" t="str">
        <f t="shared" si="1"/>
        <v>项</v>
      </c>
    </row>
    <row r="7" s="293" customFormat="1" ht="36" customHeight="1" spans="1:7">
      <c r="A7" s="318" t="s">
        <v>1307</v>
      </c>
      <c r="B7" s="319" t="s">
        <v>1308</v>
      </c>
      <c r="C7" s="320"/>
      <c r="D7" s="320"/>
      <c r="E7" s="321" t="str">
        <f t="shared" si="2"/>
        <v/>
      </c>
      <c r="F7" s="316" t="str">
        <f t="shared" si="0"/>
        <v>否</v>
      </c>
      <c r="G7" s="300" t="str">
        <f t="shared" si="1"/>
        <v>项</v>
      </c>
    </row>
    <row r="8" s="293" customFormat="1" ht="36" customHeight="1" spans="1:7">
      <c r="A8" s="318" t="s">
        <v>1309</v>
      </c>
      <c r="B8" s="317" t="s">
        <v>1310</v>
      </c>
      <c r="C8" s="322"/>
      <c r="D8" s="322"/>
      <c r="E8" s="323"/>
      <c r="F8" s="316" t="str">
        <f t="shared" si="0"/>
        <v>否</v>
      </c>
      <c r="G8" s="300" t="str">
        <f t="shared" si="1"/>
        <v>项</v>
      </c>
    </row>
    <row r="9" s="293" customFormat="1" ht="36" customHeight="1" spans="1:7">
      <c r="A9" s="318" t="s">
        <v>1311</v>
      </c>
      <c r="B9" s="319" t="s">
        <v>1312</v>
      </c>
      <c r="C9" s="320"/>
      <c r="D9" s="320"/>
      <c r="E9" s="321" t="str">
        <f t="shared" si="2"/>
        <v/>
      </c>
      <c r="F9" s="316" t="str">
        <f t="shared" si="0"/>
        <v>否</v>
      </c>
      <c r="G9" s="300" t="str">
        <f t="shared" si="1"/>
        <v>项</v>
      </c>
    </row>
    <row r="10" s="293" customFormat="1" ht="36" customHeight="1" spans="1:7">
      <c r="A10" s="318" t="s">
        <v>1313</v>
      </c>
      <c r="B10" s="317" t="s">
        <v>1314</v>
      </c>
      <c r="C10" s="322"/>
      <c r="D10" s="322"/>
      <c r="E10" s="323"/>
      <c r="F10" s="316" t="str">
        <f t="shared" si="0"/>
        <v>否</v>
      </c>
      <c r="G10" s="300" t="str">
        <f t="shared" si="1"/>
        <v>项</v>
      </c>
    </row>
    <row r="11" s="293" customFormat="1" ht="36" customHeight="1" spans="1:7">
      <c r="A11" s="312" t="s">
        <v>1315</v>
      </c>
      <c r="B11" s="324" t="s">
        <v>1316</v>
      </c>
      <c r="C11" s="325">
        <f>SUM(C12:C16)</f>
        <v>0</v>
      </c>
      <c r="D11" s="325">
        <f>SUM(D12:D16)</f>
        <v>0</v>
      </c>
      <c r="E11" s="326" t="str">
        <f t="shared" si="2"/>
        <v/>
      </c>
      <c r="F11" s="316" t="str">
        <f t="shared" si="0"/>
        <v>否</v>
      </c>
      <c r="G11" s="300" t="str">
        <f t="shared" si="1"/>
        <v>款</v>
      </c>
    </row>
    <row r="12" s="293" customFormat="1" ht="36" customHeight="1" spans="1:7">
      <c r="A12" s="318" t="s">
        <v>1317</v>
      </c>
      <c r="B12" s="319" t="s">
        <v>1318</v>
      </c>
      <c r="C12" s="320"/>
      <c r="D12" s="320"/>
      <c r="E12" s="321" t="str">
        <f t="shared" si="2"/>
        <v/>
      </c>
      <c r="F12" s="316" t="str">
        <f t="shared" si="0"/>
        <v>否</v>
      </c>
      <c r="G12" s="300" t="str">
        <f t="shared" si="1"/>
        <v>项</v>
      </c>
    </row>
    <row r="13" s="293" customFormat="1" ht="36" customHeight="1" spans="1:7">
      <c r="A13" s="318" t="s">
        <v>1319</v>
      </c>
      <c r="B13" s="319" t="s">
        <v>1320</v>
      </c>
      <c r="C13" s="320"/>
      <c r="D13" s="320"/>
      <c r="E13" s="321" t="str">
        <f t="shared" si="2"/>
        <v/>
      </c>
      <c r="F13" s="316" t="str">
        <f t="shared" si="0"/>
        <v>否</v>
      </c>
      <c r="G13" s="300" t="str">
        <f t="shared" si="1"/>
        <v>项</v>
      </c>
    </row>
    <row r="14" s="293" customFormat="1" ht="36" customHeight="1" spans="1:7">
      <c r="A14" s="318" t="s">
        <v>1321</v>
      </c>
      <c r="B14" s="319" t="s">
        <v>1322</v>
      </c>
      <c r="C14" s="320"/>
      <c r="D14" s="320"/>
      <c r="E14" s="321" t="str">
        <f t="shared" si="2"/>
        <v/>
      </c>
      <c r="F14" s="316" t="str">
        <f t="shared" si="0"/>
        <v>否</v>
      </c>
      <c r="G14" s="300" t="str">
        <f t="shared" si="1"/>
        <v>项</v>
      </c>
    </row>
    <row r="15" s="293" customFormat="1" ht="36" customHeight="1" spans="1:7">
      <c r="A15" s="318" t="s">
        <v>1323</v>
      </c>
      <c r="B15" s="319" t="s">
        <v>1324</v>
      </c>
      <c r="C15" s="320"/>
      <c r="D15" s="320"/>
      <c r="E15" s="321" t="str">
        <f t="shared" si="2"/>
        <v/>
      </c>
      <c r="F15" s="316" t="str">
        <f t="shared" si="0"/>
        <v>否</v>
      </c>
      <c r="G15" s="300" t="str">
        <f t="shared" si="1"/>
        <v>项</v>
      </c>
    </row>
    <row r="16" s="293" customFormat="1" ht="36" customHeight="1" spans="1:7">
      <c r="A16" s="318" t="s">
        <v>1325</v>
      </c>
      <c r="B16" s="319" t="s">
        <v>1326</v>
      </c>
      <c r="C16" s="320"/>
      <c r="D16" s="320"/>
      <c r="E16" s="321" t="str">
        <f t="shared" si="2"/>
        <v/>
      </c>
      <c r="F16" s="316" t="str">
        <f t="shared" si="0"/>
        <v>否</v>
      </c>
      <c r="G16" s="300" t="str">
        <f t="shared" si="1"/>
        <v>项</v>
      </c>
    </row>
    <row r="17" s="293" customFormat="1" ht="36" customHeight="1" spans="1:7">
      <c r="A17" s="312" t="s">
        <v>1327</v>
      </c>
      <c r="B17" s="324" t="s">
        <v>1328</v>
      </c>
      <c r="C17" s="325">
        <f>SUM(C18:C19)</f>
        <v>0</v>
      </c>
      <c r="D17" s="325">
        <f>SUM(D18:D19)</f>
        <v>0</v>
      </c>
      <c r="E17" s="326" t="str">
        <f t="shared" si="2"/>
        <v/>
      </c>
      <c r="F17" s="316" t="str">
        <f t="shared" si="0"/>
        <v>否</v>
      </c>
      <c r="G17" s="300" t="str">
        <f t="shared" si="1"/>
        <v>款</v>
      </c>
    </row>
    <row r="18" s="293" customFormat="1" ht="36" customHeight="1" spans="1:7">
      <c r="A18" s="318" t="s">
        <v>1329</v>
      </c>
      <c r="B18" s="319" t="s">
        <v>1330</v>
      </c>
      <c r="C18" s="320"/>
      <c r="D18" s="320"/>
      <c r="E18" s="321" t="str">
        <f t="shared" si="2"/>
        <v/>
      </c>
      <c r="F18" s="316" t="str">
        <f t="shared" si="0"/>
        <v>否</v>
      </c>
      <c r="G18" s="300" t="str">
        <f t="shared" si="1"/>
        <v>项</v>
      </c>
    </row>
    <row r="19" s="293" customFormat="1" ht="36" customHeight="1" spans="1:7">
      <c r="A19" s="318" t="s">
        <v>1331</v>
      </c>
      <c r="B19" s="319" t="s">
        <v>1332</v>
      </c>
      <c r="C19" s="320"/>
      <c r="D19" s="320"/>
      <c r="E19" s="321" t="str">
        <f t="shared" si="2"/>
        <v/>
      </c>
      <c r="F19" s="316" t="str">
        <f t="shared" si="0"/>
        <v>否</v>
      </c>
      <c r="G19" s="300" t="str">
        <f t="shared" si="1"/>
        <v>项</v>
      </c>
    </row>
    <row r="20" s="293" customFormat="1" ht="36" customHeight="1" spans="1:7">
      <c r="A20" s="312" t="s">
        <v>83</v>
      </c>
      <c r="B20" s="313" t="s">
        <v>1333</v>
      </c>
      <c r="C20" s="314"/>
      <c r="D20" s="314"/>
      <c r="E20" s="315"/>
      <c r="F20" s="316" t="str">
        <f t="shared" si="0"/>
        <v>是</v>
      </c>
      <c r="G20" s="300" t="str">
        <f t="shared" si="1"/>
        <v>类</v>
      </c>
    </row>
    <row r="21" s="293" customFormat="1" ht="36" customHeight="1" spans="1:7">
      <c r="A21" s="312" t="s">
        <v>1334</v>
      </c>
      <c r="B21" s="324" t="s">
        <v>1335</v>
      </c>
      <c r="C21" s="325">
        <f>SUM(C22:C24)</f>
        <v>0</v>
      </c>
      <c r="D21" s="325">
        <f>SUM(D22:D24)</f>
        <v>0</v>
      </c>
      <c r="E21" s="326" t="str">
        <f t="shared" si="2"/>
        <v/>
      </c>
      <c r="F21" s="316" t="str">
        <f t="shared" si="0"/>
        <v>否</v>
      </c>
      <c r="G21" s="300" t="str">
        <f t="shared" si="1"/>
        <v>款</v>
      </c>
    </row>
    <row r="22" s="293" customFormat="1" ht="36" customHeight="1" spans="1:7">
      <c r="A22" s="318" t="s">
        <v>1336</v>
      </c>
      <c r="B22" s="319" t="s">
        <v>1337</v>
      </c>
      <c r="C22" s="320"/>
      <c r="D22" s="320"/>
      <c r="E22" s="321" t="str">
        <f t="shared" si="2"/>
        <v/>
      </c>
      <c r="F22" s="316" t="str">
        <f t="shared" si="0"/>
        <v>否</v>
      </c>
      <c r="G22" s="300" t="str">
        <f t="shared" si="1"/>
        <v>项</v>
      </c>
    </row>
    <row r="23" s="293" customFormat="1" ht="36" customHeight="1" spans="1:7">
      <c r="A23" s="318" t="s">
        <v>1338</v>
      </c>
      <c r="B23" s="319" t="s">
        <v>1339</v>
      </c>
      <c r="C23" s="320"/>
      <c r="D23" s="320"/>
      <c r="E23" s="321" t="str">
        <f t="shared" si="2"/>
        <v/>
      </c>
      <c r="F23" s="316" t="str">
        <f t="shared" si="0"/>
        <v>否</v>
      </c>
      <c r="G23" s="300" t="str">
        <f t="shared" si="1"/>
        <v>项</v>
      </c>
    </row>
    <row r="24" s="293" customFormat="1" ht="36" customHeight="1" spans="1:7">
      <c r="A24" s="318" t="s">
        <v>1340</v>
      </c>
      <c r="B24" s="319" t="s">
        <v>1341</v>
      </c>
      <c r="C24" s="320"/>
      <c r="D24" s="320"/>
      <c r="E24" s="321" t="str">
        <f t="shared" si="2"/>
        <v/>
      </c>
      <c r="F24" s="316" t="str">
        <f t="shared" si="0"/>
        <v>否</v>
      </c>
      <c r="G24" s="300" t="str">
        <f t="shared" si="1"/>
        <v>项</v>
      </c>
    </row>
    <row r="25" s="293" customFormat="1" ht="36" customHeight="1" spans="1:7">
      <c r="A25" s="312" t="s">
        <v>1342</v>
      </c>
      <c r="B25" s="324" t="s">
        <v>1343</v>
      </c>
      <c r="C25" s="325">
        <f>SUM(C26:C28)</f>
        <v>0</v>
      </c>
      <c r="D25" s="325">
        <f>SUM(D26:D28)</f>
        <v>0</v>
      </c>
      <c r="E25" s="326" t="str">
        <f t="shared" si="2"/>
        <v/>
      </c>
      <c r="F25" s="316" t="str">
        <f t="shared" si="0"/>
        <v>否</v>
      </c>
      <c r="G25" s="300" t="str">
        <f t="shared" si="1"/>
        <v>款</v>
      </c>
    </row>
    <row r="26" s="293" customFormat="1" ht="36" customHeight="1" spans="1:7">
      <c r="A26" s="318" t="s">
        <v>1344</v>
      </c>
      <c r="B26" s="319" t="s">
        <v>1337</v>
      </c>
      <c r="C26" s="320"/>
      <c r="D26" s="320"/>
      <c r="E26" s="321" t="str">
        <f t="shared" si="2"/>
        <v/>
      </c>
      <c r="F26" s="316" t="str">
        <f t="shared" si="0"/>
        <v>否</v>
      </c>
      <c r="G26" s="300" t="str">
        <f t="shared" si="1"/>
        <v>项</v>
      </c>
    </row>
    <row r="27" s="293" customFormat="1" ht="36" customHeight="1" spans="1:7">
      <c r="A27" s="318" t="s">
        <v>1345</v>
      </c>
      <c r="B27" s="319" t="s">
        <v>1339</v>
      </c>
      <c r="C27" s="320"/>
      <c r="D27" s="320"/>
      <c r="E27" s="321" t="str">
        <f t="shared" si="2"/>
        <v/>
      </c>
      <c r="F27" s="316" t="str">
        <f t="shared" si="0"/>
        <v>否</v>
      </c>
      <c r="G27" s="300" t="str">
        <f t="shared" si="1"/>
        <v>项</v>
      </c>
    </row>
    <row r="28" s="293" customFormat="1" ht="36" customHeight="1" spans="1:7">
      <c r="A28" s="318" t="s">
        <v>1346</v>
      </c>
      <c r="B28" s="319" t="s">
        <v>1347</v>
      </c>
      <c r="C28" s="320"/>
      <c r="D28" s="320"/>
      <c r="E28" s="321" t="str">
        <f t="shared" si="2"/>
        <v/>
      </c>
      <c r="F28" s="316" t="str">
        <f t="shared" si="0"/>
        <v>否</v>
      </c>
      <c r="G28" s="300" t="str">
        <f t="shared" si="1"/>
        <v>项</v>
      </c>
    </row>
    <row r="29" s="296" customFormat="1" ht="36" customHeight="1" spans="1:7">
      <c r="A29" s="312" t="s">
        <v>1348</v>
      </c>
      <c r="B29" s="324" t="s">
        <v>1349</v>
      </c>
      <c r="C29" s="325">
        <f>SUM(C30:C31)</f>
        <v>0</v>
      </c>
      <c r="D29" s="325">
        <f>SUM(D30:D31)</f>
        <v>0</v>
      </c>
      <c r="E29" s="326" t="str">
        <f t="shared" si="2"/>
        <v/>
      </c>
      <c r="F29" s="316" t="str">
        <f t="shared" si="0"/>
        <v>否</v>
      </c>
      <c r="G29" s="300" t="str">
        <f t="shared" si="1"/>
        <v>款</v>
      </c>
    </row>
    <row r="30" s="293" customFormat="1" ht="36" customHeight="1" spans="1:7">
      <c r="A30" s="318" t="s">
        <v>1350</v>
      </c>
      <c r="B30" s="319" t="s">
        <v>1339</v>
      </c>
      <c r="C30" s="320"/>
      <c r="D30" s="320"/>
      <c r="E30" s="321" t="str">
        <f t="shared" si="2"/>
        <v/>
      </c>
      <c r="F30" s="316" t="str">
        <f t="shared" si="0"/>
        <v>否</v>
      </c>
      <c r="G30" s="300" t="str">
        <f t="shared" si="1"/>
        <v>项</v>
      </c>
    </row>
    <row r="31" s="293" customFormat="1" ht="36" customHeight="1" spans="1:7">
      <c r="A31" s="318" t="s">
        <v>1351</v>
      </c>
      <c r="B31" s="319" t="s">
        <v>1352</v>
      </c>
      <c r="C31" s="320"/>
      <c r="D31" s="320"/>
      <c r="E31" s="321" t="str">
        <f t="shared" si="2"/>
        <v/>
      </c>
      <c r="F31" s="316" t="str">
        <f t="shared" si="0"/>
        <v>否</v>
      </c>
      <c r="G31" s="300" t="str">
        <f t="shared" si="1"/>
        <v>项</v>
      </c>
    </row>
    <row r="32" s="293" customFormat="1" ht="36" customHeight="1" spans="1:7">
      <c r="A32" s="312" t="s">
        <v>87</v>
      </c>
      <c r="B32" s="313" t="s">
        <v>1353</v>
      </c>
      <c r="C32" s="314"/>
      <c r="D32" s="314">
        <v>330</v>
      </c>
      <c r="E32" s="315"/>
      <c r="F32" s="316" t="str">
        <f t="shared" si="0"/>
        <v>是</v>
      </c>
      <c r="G32" s="300" t="str">
        <f t="shared" si="1"/>
        <v>类</v>
      </c>
    </row>
    <row r="33" s="293" customFormat="1" ht="36" customHeight="1" spans="1:7">
      <c r="A33" s="312" t="s">
        <v>1354</v>
      </c>
      <c r="B33" s="324" t="s">
        <v>1355</v>
      </c>
      <c r="C33" s="325">
        <f>SUM(C34:C37)</f>
        <v>0</v>
      </c>
      <c r="D33" s="325">
        <f>SUM(D34:D37)</f>
        <v>0</v>
      </c>
      <c r="E33" s="326" t="str">
        <f t="shared" si="2"/>
        <v/>
      </c>
      <c r="F33" s="316" t="str">
        <f t="shared" si="0"/>
        <v>否</v>
      </c>
      <c r="G33" s="300" t="str">
        <f t="shared" si="1"/>
        <v>款</v>
      </c>
    </row>
    <row r="34" s="293" customFormat="1" ht="36" customHeight="1" spans="1:7">
      <c r="A34" s="318">
        <v>2116001</v>
      </c>
      <c r="B34" s="319" t="s">
        <v>1356</v>
      </c>
      <c r="C34" s="320">
        <f>SUM(C35:C42)</f>
        <v>0</v>
      </c>
      <c r="D34" s="320">
        <f>SUM(D35:D42)</f>
        <v>0</v>
      </c>
      <c r="E34" s="321" t="str">
        <f t="shared" si="2"/>
        <v/>
      </c>
      <c r="F34" s="316" t="str">
        <f t="shared" si="0"/>
        <v>否</v>
      </c>
      <c r="G34" s="300" t="str">
        <f t="shared" si="1"/>
        <v>项</v>
      </c>
    </row>
    <row r="35" s="293" customFormat="1" ht="36" customHeight="1" spans="1:7">
      <c r="A35" s="318">
        <v>2116002</v>
      </c>
      <c r="B35" s="319" t="s">
        <v>1357</v>
      </c>
      <c r="C35" s="320"/>
      <c r="D35" s="320"/>
      <c r="E35" s="321" t="str">
        <f t="shared" si="2"/>
        <v/>
      </c>
      <c r="F35" s="316" t="str">
        <f t="shared" si="0"/>
        <v>否</v>
      </c>
      <c r="G35" s="300" t="str">
        <f t="shared" si="1"/>
        <v>项</v>
      </c>
    </row>
    <row r="36" s="293" customFormat="1" ht="36" customHeight="1" spans="1:7">
      <c r="A36" s="318">
        <v>2116003</v>
      </c>
      <c r="B36" s="319" t="s">
        <v>1358</v>
      </c>
      <c r="C36" s="320"/>
      <c r="D36" s="320"/>
      <c r="E36" s="321" t="str">
        <f t="shared" si="2"/>
        <v/>
      </c>
      <c r="F36" s="316" t="str">
        <f t="shared" si="0"/>
        <v>否</v>
      </c>
      <c r="G36" s="300" t="str">
        <f t="shared" si="1"/>
        <v>项</v>
      </c>
    </row>
    <row r="37" s="296" customFormat="1" ht="36" customHeight="1" spans="1:7">
      <c r="A37" s="318">
        <v>2116099</v>
      </c>
      <c r="B37" s="319" t="s">
        <v>1359</v>
      </c>
      <c r="C37" s="320"/>
      <c r="D37" s="320"/>
      <c r="E37" s="321" t="str">
        <f t="shared" si="2"/>
        <v/>
      </c>
      <c r="F37" s="316" t="str">
        <f t="shared" si="0"/>
        <v>否</v>
      </c>
      <c r="G37" s="300" t="str">
        <f t="shared" si="1"/>
        <v>项</v>
      </c>
    </row>
    <row r="38" s="293" customFormat="1" ht="36" customHeight="1" spans="1:7">
      <c r="A38" s="312">
        <v>21161</v>
      </c>
      <c r="B38" s="324" t="s">
        <v>1360</v>
      </c>
      <c r="C38" s="325">
        <f>SUM(C39:C42)</f>
        <v>0</v>
      </c>
      <c r="D38" s="325">
        <f>SUM(D39:D42)</f>
        <v>0</v>
      </c>
      <c r="E38" s="326" t="str">
        <f t="shared" si="2"/>
        <v/>
      </c>
      <c r="F38" s="316" t="str">
        <f t="shared" si="0"/>
        <v>否</v>
      </c>
      <c r="G38" s="300" t="str">
        <f t="shared" si="1"/>
        <v>款</v>
      </c>
    </row>
    <row r="39" s="293" customFormat="1" ht="36" customHeight="1" spans="1:7">
      <c r="A39" s="318">
        <v>2116101</v>
      </c>
      <c r="B39" s="319" t="s">
        <v>1361</v>
      </c>
      <c r="C39" s="320"/>
      <c r="D39" s="320"/>
      <c r="E39" s="321" t="str">
        <f t="shared" si="2"/>
        <v/>
      </c>
      <c r="F39" s="316" t="str">
        <f t="shared" si="0"/>
        <v>否</v>
      </c>
      <c r="G39" s="300" t="str">
        <f t="shared" si="1"/>
        <v>项</v>
      </c>
    </row>
    <row r="40" s="293" customFormat="1" ht="36" customHeight="1" spans="1:7">
      <c r="A40" s="318">
        <v>2116102</v>
      </c>
      <c r="B40" s="319" t="s">
        <v>1362</v>
      </c>
      <c r="C40" s="320"/>
      <c r="D40" s="320"/>
      <c r="E40" s="321" t="str">
        <f t="shared" si="2"/>
        <v/>
      </c>
      <c r="F40" s="316" t="str">
        <f t="shared" si="0"/>
        <v>否</v>
      </c>
      <c r="G40" s="300" t="str">
        <f t="shared" si="1"/>
        <v>项</v>
      </c>
    </row>
    <row r="41" s="293" customFormat="1" ht="36" customHeight="1" spans="1:7">
      <c r="A41" s="318">
        <v>2116103</v>
      </c>
      <c r="B41" s="319" t="s">
        <v>1363</v>
      </c>
      <c r="C41" s="320"/>
      <c r="D41" s="320"/>
      <c r="E41" s="321" t="str">
        <f t="shared" si="2"/>
        <v/>
      </c>
      <c r="F41" s="316" t="str">
        <f t="shared" si="0"/>
        <v>否</v>
      </c>
      <c r="G41" s="300" t="str">
        <f t="shared" si="1"/>
        <v>项</v>
      </c>
    </row>
    <row r="42" s="293" customFormat="1" ht="36" customHeight="1" spans="1:7">
      <c r="A42" s="318">
        <v>2116104</v>
      </c>
      <c r="B42" s="319" t="s">
        <v>1364</v>
      </c>
      <c r="C42" s="320"/>
      <c r="D42" s="320"/>
      <c r="E42" s="321" t="str">
        <f t="shared" si="2"/>
        <v/>
      </c>
      <c r="F42" s="316" t="str">
        <f t="shared" si="0"/>
        <v>否</v>
      </c>
      <c r="G42" s="300" t="str">
        <f t="shared" si="1"/>
        <v>项</v>
      </c>
    </row>
    <row r="43" s="293" customFormat="1" ht="36" customHeight="1" spans="1:7">
      <c r="A43" s="312" t="s">
        <v>89</v>
      </c>
      <c r="B43" s="313" t="s">
        <v>1365</v>
      </c>
      <c r="C43" s="327">
        <v>307735</v>
      </c>
      <c r="D43" s="327">
        <v>311621</v>
      </c>
      <c r="E43" s="321">
        <f t="shared" si="2"/>
        <v>0.013</v>
      </c>
      <c r="F43" s="316" t="str">
        <f t="shared" si="0"/>
        <v>是</v>
      </c>
      <c r="G43" s="300" t="str">
        <f t="shared" si="1"/>
        <v>类</v>
      </c>
    </row>
    <row r="44" s="293" customFormat="1" ht="36" customHeight="1" spans="1:7">
      <c r="A44" s="312" t="s">
        <v>1366</v>
      </c>
      <c r="B44" s="313" t="s">
        <v>1367</v>
      </c>
      <c r="C44" s="328">
        <v>307735</v>
      </c>
      <c r="D44" s="328">
        <v>300723</v>
      </c>
      <c r="E44" s="321">
        <f t="shared" si="2"/>
        <v>-0.023</v>
      </c>
      <c r="F44" s="316" t="str">
        <f t="shared" si="0"/>
        <v>是</v>
      </c>
      <c r="G44" s="300" t="str">
        <f t="shared" si="1"/>
        <v>款</v>
      </c>
    </row>
    <row r="45" s="293" customFormat="1" ht="36" customHeight="1" spans="1:7">
      <c r="A45" s="318" t="s">
        <v>1368</v>
      </c>
      <c r="B45" s="319" t="s">
        <v>1369</v>
      </c>
      <c r="C45" s="320">
        <v>307735</v>
      </c>
      <c r="D45" s="320">
        <v>55180</v>
      </c>
      <c r="E45" s="321">
        <f t="shared" si="2"/>
        <v>-0.821</v>
      </c>
      <c r="F45" s="316" t="str">
        <f t="shared" si="0"/>
        <v>是</v>
      </c>
      <c r="G45" s="300" t="str">
        <f t="shared" si="1"/>
        <v>项</v>
      </c>
    </row>
    <row r="46" s="293" customFormat="1" ht="36" customHeight="1" spans="1:7">
      <c r="A46" s="318" t="s">
        <v>1370</v>
      </c>
      <c r="B46" s="319" t="s">
        <v>1371</v>
      </c>
      <c r="C46" s="320"/>
      <c r="D46" s="320">
        <v>2000</v>
      </c>
      <c r="E46" s="321" t="str">
        <f t="shared" si="2"/>
        <v/>
      </c>
      <c r="F46" s="316" t="str">
        <f t="shared" si="0"/>
        <v>是</v>
      </c>
      <c r="G46" s="300" t="str">
        <f t="shared" si="1"/>
        <v>项</v>
      </c>
    </row>
    <row r="47" s="293" customFormat="1" ht="36" customHeight="1" spans="1:7">
      <c r="A47" s="318" t="s">
        <v>1372</v>
      </c>
      <c r="B47" s="319" t="s">
        <v>1373</v>
      </c>
      <c r="C47" s="320"/>
      <c r="D47" s="320">
        <v>200</v>
      </c>
      <c r="E47" s="321" t="str">
        <f t="shared" si="2"/>
        <v/>
      </c>
      <c r="F47" s="316" t="str">
        <f t="shared" si="0"/>
        <v>是</v>
      </c>
      <c r="G47" s="300" t="str">
        <f t="shared" si="1"/>
        <v>项</v>
      </c>
    </row>
    <row r="48" s="293" customFormat="1" ht="36" customHeight="1" spans="1:7">
      <c r="A48" s="318" t="s">
        <v>1374</v>
      </c>
      <c r="B48" s="319" t="s">
        <v>1375</v>
      </c>
      <c r="C48" s="320"/>
      <c r="D48" s="320"/>
      <c r="E48" s="321" t="str">
        <f t="shared" si="2"/>
        <v/>
      </c>
      <c r="F48" s="316" t="str">
        <f t="shared" si="0"/>
        <v>否</v>
      </c>
      <c r="G48" s="300" t="str">
        <f t="shared" si="1"/>
        <v>项</v>
      </c>
    </row>
    <row r="49" s="293" customFormat="1" ht="36" customHeight="1" spans="1:7">
      <c r="A49" s="318" t="s">
        <v>1376</v>
      </c>
      <c r="B49" s="319" t="s">
        <v>1377</v>
      </c>
      <c r="C49" s="320"/>
      <c r="D49" s="320"/>
      <c r="E49" s="321" t="str">
        <f t="shared" si="2"/>
        <v/>
      </c>
      <c r="F49" s="316" t="str">
        <f t="shared" si="0"/>
        <v>否</v>
      </c>
      <c r="G49" s="300" t="str">
        <f t="shared" si="1"/>
        <v>项</v>
      </c>
    </row>
    <row r="50" s="293" customFormat="1" ht="36" customHeight="1" spans="1:7">
      <c r="A50" s="318" t="s">
        <v>1378</v>
      </c>
      <c r="B50" s="319" t="s">
        <v>1379</v>
      </c>
      <c r="C50" s="320"/>
      <c r="D50" s="320"/>
      <c r="E50" s="321" t="str">
        <f t="shared" si="2"/>
        <v/>
      </c>
      <c r="F50" s="316" t="str">
        <f t="shared" si="0"/>
        <v>否</v>
      </c>
      <c r="G50" s="300" t="str">
        <f t="shared" si="1"/>
        <v>项</v>
      </c>
    </row>
    <row r="51" s="293" customFormat="1" ht="36" customHeight="1" spans="1:7">
      <c r="A51" s="318" t="s">
        <v>1380</v>
      </c>
      <c r="B51" s="319" t="s">
        <v>1381</v>
      </c>
      <c r="C51" s="320"/>
      <c r="D51" s="320"/>
      <c r="E51" s="321" t="str">
        <f t="shared" si="2"/>
        <v/>
      </c>
      <c r="F51" s="316" t="str">
        <f t="shared" si="0"/>
        <v>否</v>
      </c>
      <c r="G51" s="300" t="str">
        <f t="shared" si="1"/>
        <v>项</v>
      </c>
    </row>
    <row r="52" s="293" customFormat="1" ht="36" customHeight="1" spans="1:7">
      <c r="A52" s="318" t="s">
        <v>1382</v>
      </c>
      <c r="B52" s="319" t="s">
        <v>1383</v>
      </c>
      <c r="C52" s="320"/>
      <c r="D52" s="320"/>
      <c r="E52" s="321" t="str">
        <f t="shared" si="2"/>
        <v/>
      </c>
      <c r="F52" s="316" t="str">
        <f t="shared" si="0"/>
        <v>否</v>
      </c>
      <c r="G52" s="300" t="str">
        <f t="shared" si="1"/>
        <v>项</v>
      </c>
    </row>
    <row r="53" s="293" customFormat="1" ht="36" customHeight="1" spans="1:7">
      <c r="A53" s="318" t="s">
        <v>1384</v>
      </c>
      <c r="B53" s="319" t="s">
        <v>1385</v>
      </c>
      <c r="C53" s="320"/>
      <c r="D53" s="320">
        <v>18500</v>
      </c>
      <c r="E53" s="321" t="str">
        <f t="shared" si="2"/>
        <v/>
      </c>
      <c r="F53" s="316" t="str">
        <f t="shared" si="0"/>
        <v>是</v>
      </c>
      <c r="G53" s="300" t="str">
        <f t="shared" si="1"/>
        <v>项</v>
      </c>
    </row>
    <row r="54" s="293" customFormat="1" ht="36" customHeight="1" spans="1:7">
      <c r="A54" s="318" t="s">
        <v>1386</v>
      </c>
      <c r="B54" s="319" t="s">
        <v>1387</v>
      </c>
      <c r="C54" s="320"/>
      <c r="D54" s="320"/>
      <c r="E54" s="321" t="str">
        <f t="shared" si="2"/>
        <v/>
      </c>
      <c r="F54" s="316" t="str">
        <f t="shared" si="0"/>
        <v>否</v>
      </c>
      <c r="G54" s="300" t="str">
        <f t="shared" si="1"/>
        <v>项</v>
      </c>
    </row>
    <row r="55" s="293" customFormat="1" ht="36" customHeight="1" spans="1:7">
      <c r="A55" s="318" t="s">
        <v>1388</v>
      </c>
      <c r="B55" s="319" t="s">
        <v>1389</v>
      </c>
      <c r="C55" s="320"/>
      <c r="D55" s="320"/>
      <c r="E55" s="321" t="str">
        <f t="shared" si="2"/>
        <v/>
      </c>
      <c r="F55" s="316" t="str">
        <f t="shared" si="0"/>
        <v>否</v>
      </c>
      <c r="G55" s="300" t="str">
        <f t="shared" si="1"/>
        <v>项</v>
      </c>
    </row>
    <row r="56" s="293" customFormat="1" ht="36" customHeight="1" spans="1:7">
      <c r="A56" s="318" t="s">
        <v>1390</v>
      </c>
      <c r="B56" s="317" t="s">
        <v>1391</v>
      </c>
      <c r="C56" s="320"/>
      <c r="D56" s="320">
        <v>224843</v>
      </c>
      <c r="E56" s="321" t="str">
        <f t="shared" si="2"/>
        <v/>
      </c>
      <c r="F56" s="316" t="str">
        <f t="shared" si="0"/>
        <v>是</v>
      </c>
      <c r="G56" s="300" t="str">
        <f t="shared" si="1"/>
        <v>项</v>
      </c>
    </row>
    <row r="57" s="293" customFormat="1" ht="36" customHeight="1" spans="1:7">
      <c r="A57" s="312" t="s">
        <v>1392</v>
      </c>
      <c r="B57" s="324" t="s">
        <v>1393</v>
      </c>
      <c r="C57" s="328"/>
      <c r="D57" s="328"/>
      <c r="E57" s="321" t="str">
        <f t="shared" si="2"/>
        <v/>
      </c>
      <c r="F57" s="316" t="str">
        <f t="shared" si="0"/>
        <v>否</v>
      </c>
      <c r="G57" s="300" t="str">
        <f t="shared" si="1"/>
        <v>款</v>
      </c>
    </row>
    <row r="58" s="293" customFormat="1" ht="36" customHeight="1" spans="1:7">
      <c r="A58" s="318" t="s">
        <v>1394</v>
      </c>
      <c r="B58" s="319" t="s">
        <v>1369</v>
      </c>
      <c r="C58" s="320"/>
      <c r="D58" s="320"/>
      <c r="E58" s="321" t="str">
        <f t="shared" si="2"/>
        <v/>
      </c>
      <c r="F58" s="316" t="str">
        <f t="shared" si="0"/>
        <v>否</v>
      </c>
      <c r="G58" s="300" t="str">
        <f t="shared" si="1"/>
        <v>项</v>
      </c>
    </row>
    <row r="59" s="293" customFormat="1" ht="36" customHeight="1" spans="1:7">
      <c r="A59" s="318" t="s">
        <v>1395</v>
      </c>
      <c r="B59" s="319" t="s">
        <v>1371</v>
      </c>
      <c r="C59" s="320"/>
      <c r="D59" s="320"/>
      <c r="E59" s="321" t="str">
        <f t="shared" si="2"/>
        <v/>
      </c>
      <c r="F59" s="316" t="str">
        <f t="shared" si="0"/>
        <v>否</v>
      </c>
      <c r="G59" s="300" t="str">
        <f t="shared" si="1"/>
        <v>项</v>
      </c>
    </row>
    <row r="60" s="293" customFormat="1" ht="36" customHeight="1" spans="1:7">
      <c r="A60" s="318" t="s">
        <v>1396</v>
      </c>
      <c r="B60" s="319" t="s">
        <v>1397</v>
      </c>
      <c r="C60" s="320"/>
      <c r="D60" s="320"/>
      <c r="E60" s="321" t="str">
        <f t="shared" si="2"/>
        <v/>
      </c>
      <c r="F60" s="316" t="str">
        <f t="shared" si="0"/>
        <v>否</v>
      </c>
      <c r="G60" s="300" t="str">
        <f t="shared" si="1"/>
        <v>项</v>
      </c>
    </row>
    <row r="61" s="293" customFormat="1" ht="36" customHeight="1" spans="1:7">
      <c r="A61" s="312" t="s">
        <v>1398</v>
      </c>
      <c r="B61" s="324" t="s">
        <v>1399</v>
      </c>
      <c r="C61" s="328"/>
      <c r="D61" s="328"/>
      <c r="E61" s="321" t="str">
        <f t="shared" si="2"/>
        <v/>
      </c>
      <c r="F61" s="316" t="str">
        <f t="shared" si="0"/>
        <v>否</v>
      </c>
      <c r="G61" s="300" t="str">
        <f t="shared" si="1"/>
        <v>款</v>
      </c>
    </row>
    <row r="62" s="293" customFormat="1" ht="36" customHeight="1" spans="1:7">
      <c r="A62" s="312" t="s">
        <v>1400</v>
      </c>
      <c r="B62" s="324" t="s">
        <v>1401</v>
      </c>
      <c r="C62" s="328"/>
      <c r="D62" s="328">
        <v>8153</v>
      </c>
      <c r="E62" s="321" t="str">
        <f t="shared" si="2"/>
        <v/>
      </c>
      <c r="F62" s="316" t="str">
        <f t="shared" si="0"/>
        <v>是</v>
      </c>
      <c r="G62" s="300" t="str">
        <f t="shared" si="1"/>
        <v>款</v>
      </c>
    </row>
    <row r="63" s="293" customFormat="1" ht="36" customHeight="1" spans="1:7">
      <c r="A63" s="318" t="s">
        <v>1402</v>
      </c>
      <c r="B63" s="319" t="s">
        <v>1403</v>
      </c>
      <c r="C63" s="320"/>
      <c r="D63" s="320">
        <v>4653</v>
      </c>
      <c r="E63" s="321" t="str">
        <f t="shared" si="2"/>
        <v/>
      </c>
      <c r="F63" s="316" t="str">
        <f t="shared" si="0"/>
        <v>是</v>
      </c>
      <c r="G63" s="300" t="str">
        <f t="shared" si="1"/>
        <v>项</v>
      </c>
    </row>
    <row r="64" s="293" customFormat="1" ht="36" customHeight="1" spans="1:7">
      <c r="A64" s="318" t="s">
        <v>1404</v>
      </c>
      <c r="B64" s="319" t="s">
        <v>1405</v>
      </c>
      <c r="C64" s="320"/>
      <c r="D64" s="320">
        <v>3500</v>
      </c>
      <c r="E64" s="321" t="str">
        <f t="shared" si="2"/>
        <v/>
      </c>
      <c r="F64" s="316" t="str">
        <f t="shared" si="0"/>
        <v>是</v>
      </c>
      <c r="G64" s="300" t="str">
        <f t="shared" si="1"/>
        <v>项</v>
      </c>
    </row>
    <row r="65" s="293" customFormat="1" ht="36" customHeight="1" spans="1:7">
      <c r="A65" s="318" t="s">
        <v>1406</v>
      </c>
      <c r="B65" s="319" t="s">
        <v>1407</v>
      </c>
      <c r="C65" s="320"/>
      <c r="D65" s="320"/>
      <c r="E65" s="321" t="str">
        <f t="shared" si="2"/>
        <v/>
      </c>
      <c r="F65" s="316" t="str">
        <f t="shared" si="0"/>
        <v>否</v>
      </c>
      <c r="G65" s="300" t="str">
        <f t="shared" si="1"/>
        <v>项</v>
      </c>
    </row>
    <row r="66" s="293" customFormat="1" ht="36" customHeight="1" spans="1:7">
      <c r="A66" s="318" t="s">
        <v>1408</v>
      </c>
      <c r="B66" s="319" t="s">
        <v>1409</v>
      </c>
      <c r="C66" s="320"/>
      <c r="D66" s="320"/>
      <c r="E66" s="321" t="str">
        <f t="shared" si="2"/>
        <v/>
      </c>
      <c r="F66" s="316" t="str">
        <f t="shared" si="0"/>
        <v>否</v>
      </c>
      <c r="G66" s="300" t="str">
        <f t="shared" si="1"/>
        <v>项</v>
      </c>
    </row>
    <row r="67" s="293" customFormat="1" ht="36" customHeight="1" spans="1:7">
      <c r="A67" s="318" t="s">
        <v>1410</v>
      </c>
      <c r="B67" s="319" t="s">
        <v>1411</v>
      </c>
      <c r="C67" s="320"/>
      <c r="D67" s="320"/>
      <c r="E67" s="321" t="str">
        <f t="shared" si="2"/>
        <v/>
      </c>
      <c r="F67" s="316" t="str">
        <f t="shared" si="0"/>
        <v>否</v>
      </c>
      <c r="G67" s="300" t="str">
        <f t="shared" si="1"/>
        <v>项</v>
      </c>
    </row>
    <row r="68" s="293" customFormat="1" ht="36" customHeight="1" spans="1:7">
      <c r="A68" s="312" t="s">
        <v>1412</v>
      </c>
      <c r="B68" s="324" t="s">
        <v>1413</v>
      </c>
      <c r="C68" s="328"/>
      <c r="D68" s="328">
        <v>2480</v>
      </c>
      <c r="E68" s="321" t="str">
        <f t="shared" si="2"/>
        <v/>
      </c>
      <c r="F68" s="316" t="str">
        <f t="shared" ref="F68:F131" si="3">IF(LEN(A68)=3,"是",IF(B68&lt;&gt;"",IF(SUM(C68:D68)&lt;&gt;0,"是","否"),"是"))</f>
        <v>是</v>
      </c>
      <c r="G68" s="300" t="str">
        <f t="shared" ref="G68:G131" si="4">IF(LEN(A68)=3,"类",IF(LEN(A68)=5,"款","项"))</f>
        <v>款</v>
      </c>
    </row>
    <row r="69" s="293" customFormat="1" ht="36" customHeight="1" spans="1:7">
      <c r="A69" s="318" t="s">
        <v>1414</v>
      </c>
      <c r="B69" s="319" t="s">
        <v>1415</v>
      </c>
      <c r="C69" s="320"/>
      <c r="D69" s="320">
        <v>2400</v>
      </c>
      <c r="E69" s="321" t="str">
        <f t="shared" si="2"/>
        <v/>
      </c>
      <c r="F69" s="316" t="str">
        <f t="shared" si="3"/>
        <v>是</v>
      </c>
      <c r="G69" s="300" t="str">
        <f t="shared" si="4"/>
        <v>项</v>
      </c>
    </row>
    <row r="70" s="293" customFormat="1" ht="36" customHeight="1" spans="1:7">
      <c r="A70" s="318" t="s">
        <v>1416</v>
      </c>
      <c r="B70" s="319" t="s">
        <v>1417</v>
      </c>
      <c r="C70" s="320"/>
      <c r="D70" s="320">
        <v>80</v>
      </c>
      <c r="E70" s="321" t="str">
        <f t="shared" si="2"/>
        <v/>
      </c>
      <c r="F70" s="316" t="str">
        <f t="shared" si="3"/>
        <v>是</v>
      </c>
      <c r="G70" s="300" t="str">
        <f t="shared" si="4"/>
        <v>项</v>
      </c>
    </row>
    <row r="71" s="293" customFormat="1" ht="36" customHeight="1" spans="1:7">
      <c r="A71" s="318" t="s">
        <v>1418</v>
      </c>
      <c r="B71" s="319" t="s">
        <v>1419</v>
      </c>
      <c r="C71" s="320"/>
      <c r="D71" s="320"/>
      <c r="E71" s="321" t="str">
        <f t="shared" si="2"/>
        <v/>
      </c>
      <c r="F71" s="316" t="str">
        <f t="shared" si="3"/>
        <v>否</v>
      </c>
      <c r="G71" s="300" t="str">
        <f t="shared" si="4"/>
        <v>项</v>
      </c>
    </row>
    <row r="72" s="293" customFormat="1" ht="36" customHeight="1" spans="1:7">
      <c r="A72" s="312" t="s">
        <v>1420</v>
      </c>
      <c r="B72" s="324" t="s">
        <v>1421</v>
      </c>
      <c r="C72" s="328"/>
      <c r="D72" s="328"/>
      <c r="E72" s="321" t="str">
        <f t="shared" si="2"/>
        <v/>
      </c>
      <c r="F72" s="316" t="str">
        <f t="shared" si="3"/>
        <v>否</v>
      </c>
      <c r="G72" s="300" t="str">
        <f t="shared" si="4"/>
        <v>款</v>
      </c>
    </row>
    <row r="73" s="293" customFormat="1" ht="36" customHeight="1" spans="1:7">
      <c r="A73" s="318" t="s">
        <v>1422</v>
      </c>
      <c r="B73" s="319" t="s">
        <v>1369</v>
      </c>
      <c r="C73" s="320"/>
      <c r="D73" s="320"/>
      <c r="E73" s="321" t="str">
        <f t="shared" si="2"/>
        <v/>
      </c>
      <c r="F73" s="316" t="str">
        <f t="shared" si="3"/>
        <v>否</v>
      </c>
      <c r="G73" s="300" t="str">
        <f t="shared" si="4"/>
        <v>项</v>
      </c>
    </row>
    <row r="74" s="293" customFormat="1" ht="36" customHeight="1" spans="1:7">
      <c r="A74" s="318" t="s">
        <v>1423</v>
      </c>
      <c r="B74" s="319" t="s">
        <v>1371</v>
      </c>
      <c r="C74" s="320"/>
      <c r="D74" s="320"/>
      <c r="E74" s="321" t="str">
        <f t="shared" ref="E74:E137" si="5">IF(C74&gt;0,D74/C74-1,IF(C74&lt;0,-(D74/C74-1),""))</f>
        <v/>
      </c>
      <c r="F74" s="316" t="str">
        <f t="shared" si="3"/>
        <v>否</v>
      </c>
      <c r="G74" s="300" t="str">
        <f t="shared" si="4"/>
        <v>项</v>
      </c>
    </row>
    <row r="75" s="293" customFormat="1" ht="36" customHeight="1" spans="1:7">
      <c r="A75" s="318" t="s">
        <v>1424</v>
      </c>
      <c r="B75" s="319" t="s">
        <v>1425</v>
      </c>
      <c r="C75" s="320"/>
      <c r="D75" s="320"/>
      <c r="E75" s="321" t="str">
        <f t="shared" si="5"/>
        <v/>
      </c>
      <c r="F75" s="316" t="str">
        <f t="shared" si="3"/>
        <v>否</v>
      </c>
      <c r="G75" s="300" t="str">
        <f t="shared" si="4"/>
        <v>项</v>
      </c>
    </row>
    <row r="76" s="293" customFormat="1" ht="36" customHeight="1" spans="1:7">
      <c r="A76" s="312" t="s">
        <v>1426</v>
      </c>
      <c r="B76" s="324" t="s">
        <v>1427</v>
      </c>
      <c r="C76" s="328"/>
      <c r="D76" s="328"/>
      <c r="E76" s="321" t="str">
        <f t="shared" si="5"/>
        <v/>
      </c>
      <c r="F76" s="316" t="str">
        <f t="shared" si="3"/>
        <v>否</v>
      </c>
      <c r="G76" s="300" t="str">
        <f t="shared" si="4"/>
        <v>款</v>
      </c>
    </row>
    <row r="77" s="293" customFormat="1" ht="36" customHeight="1" spans="1:7">
      <c r="A77" s="318" t="s">
        <v>1428</v>
      </c>
      <c r="B77" s="319" t="s">
        <v>1369</v>
      </c>
      <c r="C77" s="320"/>
      <c r="D77" s="320"/>
      <c r="E77" s="321" t="str">
        <f t="shared" si="5"/>
        <v/>
      </c>
      <c r="F77" s="316" t="str">
        <f t="shared" si="3"/>
        <v>否</v>
      </c>
      <c r="G77" s="300" t="str">
        <f t="shared" si="4"/>
        <v>项</v>
      </c>
    </row>
    <row r="78" s="293" customFormat="1" ht="36" customHeight="1" spans="1:7">
      <c r="A78" s="318" t="s">
        <v>1429</v>
      </c>
      <c r="B78" s="319" t="s">
        <v>1371</v>
      </c>
      <c r="C78" s="320"/>
      <c r="D78" s="320"/>
      <c r="E78" s="321" t="str">
        <f t="shared" si="5"/>
        <v/>
      </c>
      <c r="F78" s="316" t="str">
        <f t="shared" si="3"/>
        <v>否</v>
      </c>
      <c r="G78" s="300" t="str">
        <f t="shared" si="4"/>
        <v>项</v>
      </c>
    </row>
    <row r="79" s="293" customFormat="1" ht="36" customHeight="1" spans="1:7">
      <c r="A79" s="318" t="s">
        <v>1430</v>
      </c>
      <c r="B79" s="319" t="s">
        <v>1431</v>
      </c>
      <c r="C79" s="320"/>
      <c r="D79" s="320"/>
      <c r="E79" s="321" t="str">
        <f t="shared" si="5"/>
        <v/>
      </c>
      <c r="F79" s="316" t="str">
        <f t="shared" si="3"/>
        <v>否</v>
      </c>
      <c r="G79" s="300" t="str">
        <f t="shared" si="4"/>
        <v>项</v>
      </c>
    </row>
    <row r="80" s="293" customFormat="1" ht="36" customHeight="1" spans="1:7">
      <c r="A80" s="312" t="s">
        <v>1432</v>
      </c>
      <c r="B80" s="324" t="s">
        <v>1433</v>
      </c>
      <c r="C80" s="328"/>
      <c r="D80" s="328"/>
      <c r="E80" s="321" t="str">
        <f t="shared" si="5"/>
        <v/>
      </c>
      <c r="F80" s="316" t="str">
        <f t="shared" si="3"/>
        <v>否</v>
      </c>
      <c r="G80" s="300" t="str">
        <f t="shared" si="4"/>
        <v>款</v>
      </c>
    </row>
    <row r="81" s="293" customFormat="1" ht="36" customHeight="1" spans="1:7">
      <c r="A81" s="318" t="s">
        <v>1434</v>
      </c>
      <c r="B81" s="319" t="s">
        <v>1403</v>
      </c>
      <c r="C81" s="320"/>
      <c r="D81" s="320"/>
      <c r="E81" s="321" t="str">
        <f t="shared" si="5"/>
        <v/>
      </c>
      <c r="F81" s="316" t="str">
        <f t="shared" si="3"/>
        <v>否</v>
      </c>
      <c r="G81" s="300" t="str">
        <f t="shared" si="4"/>
        <v>项</v>
      </c>
    </row>
    <row r="82" s="293" customFormat="1" ht="36" customHeight="1" spans="1:7">
      <c r="A82" s="318" t="s">
        <v>1435</v>
      </c>
      <c r="B82" s="319" t="s">
        <v>1405</v>
      </c>
      <c r="C82" s="320"/>
      <c r="D82" s="320"/>
      <c r="E82" s="321" t="str">
        <f t="shared" si="5"/>
        <v/>
      </c>
      <c r="F82" s="316" t="str">
        <f t="shared" si="3"/>
        <v>否</v>
      </c>
      <c r="G82" s="300" t="str">
        <f t="shared" si="4"/>
        <v>项</v>
      </c>
    </row>
    <row r="83" s="293" customFormat="1" ht="36" customHeight="1" spans="1:7">
      <c r="A83" s="318" t="s">
        <v>1436</v>
      </c>
      <c r="B83" s="319" t="s">
        <v>1407</v>
      </c>
      <c r="C83" s="320"/>
      <c r="D83" s="320"/>
      <c r="E83" s="321" t="str">
        <f t="shared" si="5"/>
        <v/>
      </c>
      <c r="F83" s="316" t="str">
        <f t="shared" si="3"/>
        <v>否</v>
      </c>
      <c r="G83" s="300" t="str">
        <f t="shared" si="4"/>
        <v>项</v>
      </c>
    </row>
    <row r="84" s="293" customFormat="1" ht="36" customHeight="1" spans="1:7">
      <c r="A84" s="318" t="s">
        <v>1437</v>
      </c>
      <c r="B84" s="319" t="s">
        <v>1409</v>
      </c>
      <c r="C84" s="320"/>
      <c r="D84" s="320"/>
      <c r="E84" s="321" t="str">
        <f t="shared" si="5"/>
        <v/>
      </c>
      <c r="F84" s="316" t="str">
        <f t="shared" si="3"/>
        <v>否</v>
      </c>
      <c r="G84" s="300" t="str">
        <f t="shared" si="4"/>
        <v>项</v>
      </c>
    </row>
    <row r="85" s="293" customFormat="1" ht="36" customHeight="1" spans="1:7">
      <c r="A85" s="318" t="s">
        <v>1438</v>
      </c>
      <c r="B85" s="319" t="s">
        <v>1439</v>
      </c>
      <c r="C85" s="320"/>
      <c r="D85" s="320"/>
      <c r="E85" s="321" t="str">
        <f t="shared" si="5"/>
        <v/>
      </c>
      <c r="F85" s="316" t="str">
        <f t="shared" si="3"/>
        <v>否</v>
      </c>
      <c r="G85" s="300" t="str">
        <f t="shared" si="4"/>
        <v>项</v>
      </c>
    </row>
    <row r="86" s="293" customFormat="1" ht="36" customHeight="1" spans="1:7">
      <c r="A86" s="312" t="s">
        <v>1440</v>
      </c>
      <c r="B86" s="324" t="s">
        <v>1441</v>
      </c>
      <c r="C86" s="328"/>
      <c r="D86" s="328"/>
      <c r="E86" s="321" t="str">
        <f t="shared" si="5"/>
        <v/>
      </c>
      <c r="F86" s="316" t="str">
        <f t="shared" si="3"/>
        <v>否</v>
      </c>
      <c r="G86" s="300" t="str">
        <f t="shared" si="4"/>
        <v>款</v>
      </c>
    </row>
    <row r="87" s="293" customFormat="1" ht="36" customHeight="1" spans="1:7">
      <c r="A87" s="318" t="s">
        <v>1442</v>
      </c>
      <c r="B87" s="319" t="s">
        <v>1415</v>
      </c>
      <c r="C87" s="320"/>
      <c r="D87" s="320"/>
      <c r="E87" s="321" t="str">
        <f t="shared" si="5"/>
        <v/>
      </c>
      <c r="F87" s="316" t="str">
        <f t="shared" si="3"/>
        <v>否</v>
      </c>
      <c r="G87" s="300" t="str">
        <f t="shared" si="4"/>
        <v>项</v>
      </c>
    </row>
    <row r="88" s="293" customFormat="1" ht="36" customHeight="1" spans="1:7">
      <c r="A88" s="318" t="s">
        <v>1443</v>
      </c>
      <c r="B88" s="319" t="s">
        <v>1444</v>
      </c>
      <c r="C88" s="320"/>
      <c r="D88" s="320"/>
      <c r="E88" s="321" t="str">
        <f t="shared" si="5"/>
        <v/>
      </c>
      <c r="F88" s="316" t="str">
        <f t="shared" si="3"/>
        <v>否</v>
      </c>
      <c r="G88" s="300" t="str">
        <f t="shared" si="4"/>
        <v>项</v>
      </c>
    </row>
    <row r="89" s="293" customFormat="1" ht="36" customHeight="1" spans="1:7">
      <c r="A89" s="312" t="s">
        <v>1445</v>
      </c>
      <c r="B89" s="324" t="s">
        <v>1446</v>
      </c>
      <c r="C89" s="328"/>
      <c r="D89" s="328"/>
      <c r="E89" s="321" t="str">
        <f t="shared" si="5"/>
        <v/>
      </c>
      <c r="F89" s="316" t="str">
        <f t="shared" si="3"/>
        <v>否</v>
      </c>
      <c r="G89" s="300" t="str">
        <f t="shared" si="4"/>
        <v>款</v>
      </c>
    </row>
    <row r="90" s="293" customFormat="1" ht="36" customHeight="1" spans="1:7">
      <c r="A90" s="318" t="s">
        <v>1447</v>
      </c>
      <c r="B90" s="319" t="s">
        <v>1369</v>
      </c>
      <c r="C90" s="320"/>
      <c r="D90" s="320"/>
      <c r="E90" s="321" t="str">
        <f t="shared" si="5"/>
        <v/>
      </c>
      <c r="F90" s="316" t="str">
        <f t="shared" si="3"/>
        <v>否</v>
      </c>
      <c r="G90" s="300" t="str">
        <f t="shared" si="4"/>
        <v>项</v>
      </c>
    </row>
    <row r="91" s="293" customFormat="1" ht="36" customHeight="1" spans="1:7">
      <c r="A91" s="318" t="s">
        <v>1448</v>
      </c>
      <c r="B91" s="319" t="s">
        <v>1371</v>
      </c>
      <c r="C91" s="320"/>
      <c r="D91" s="320"/>
      <c r="E91" s="321" t="str">
        <f t="shared" si="5"/>
        <v/>
      </c>
      <c r="F91" s="316" t="str">
        <f t="shared" si="3"/>
        <v>否</v>
      </c>
      <c r="G91" s="300" t="str">
        <f t="shared" si="4"/>
        <v>项</v>
      </c>
    </row>
    <row r="92" s="293" customFormat="1" ht="36" customHeight="1" spans="1:7">
      <c r="A92" s="318" t="s">
        <v>1449</v>
      </c>
      <c r="B92" s="319" t="s">
        <v>1373</v>
      </c>
      <c r="C92" s="320"/>
      <c r="D92" s="320"/>
      <c r="E92" s="321" t="str">
        <f t="shared" si="5"/>
        <v/>
      </c>
      <c r="F92" s="316" t="str">
        <f t="shared" si="3"/>
        <v>否</v>
      </c>
      <c r="G92" s="300" t="str">
        <f t="shared" si="4"/>
        <v>项</v>
      </c>
    </row>
    <row r="93" s="293" customFormat="1" ht="36" customHeight="1" spans="1:7">
      <c r="A93" s="318" t="s">
        <v>1450</v>
      </c>
      <c r="B93" s="319" t="s">
        <v>1375</v>
      </c>
      <c r="C93" s="320"/>
      <c r="D93" s="320"/>
      <c r="E93" s="321" t="str">
        <f t="shared" si="5"/>
        <v/>
      </c>
      <c r="F93" s="316" t="str">
        <f t="shared" si="3"/>
        <v>否</v>
      </c>
      <c r="G93" s="300" t="str">
        <f t="shared" si="4"/>
        <v>项</v>
      </c>
    </row>
    <row r="94" s="293" customFormat="1" ht="36" customHeight="1" spans="1:7">
      <c r="A94" s="318" t="s">
        <v>1451</v>
      </c>
      <c r="B94" s="319" t="s">
        <v>1381</v>
      </c>
      <c r="C94" s="320"/>
      <c r="D94" s="320"/>
      <c r="E94" s="321" t="str">
        <f t="shared" si="5"/>
        <v/>
      </c>
      <c r="F94" s="316" t="str">
        <f t="shared" si="3"/>
        <v>否</v>
      </c>
      <c r="G94" s="300" t="str">
        <f t="shared" si="4"/>
        <v>项</v>
      </c>
    </row>
    <row r="95" s="293" customFormat="1" ht="36" customHeight="1" spans="1:7">
      <c r="A95" s="318" t="s">
        <v>1452</v>
      </c>
      <c r="B95" s="319" t="s">
        <v>1385</v>
      </c>
      <c r="C95" s="320"/>
      <c r="D95" s="320"/>
      <c r="E95" s="321" t="str">
        <f t="shared" si="5"/>
        <v/>
      </c>
      <c r="F95" s="316" t="str">
        <f t="shared" si="3"/>
        <v>否</v>
      </c>
      <c r="G95" s="300" t="str">
        <f t="shared" si="4"/>
        <v>项</v>
      </c>
    </row>
    <row r="96" s="293" customFormat="1" ht="36" customHeight="1" spans="1:7">
      <c r="A96" s="318" t="s">
        <v>1453</v>
      </c>
      <c r="B96" s="319" t="s">
        <v>1387</v>
      </c>
      <c r="C96" s="320"/>
      <c r="D96" s="320"/>
      <c r="E96" s="321" t="str">
        <f t="shared" si="5"/>
        <v/>
      </c>
      <c r="F96" s="316" t="str">
        <f t="shared" si="3"/>
        <v>否</v>
      </c>
      <c r="G96" s="300" t="str">
        <f t="shared" si="4"/>
        <v>项</v>
      </c>
    </row>
    <row r="97" s="293" customFormat="1" ht="36" customHeight="1" spans="1:7">
      <c r="A97" s="318" t="s">
        <v>1454</v>
      </c>
      <c r="B97" s="319" t="s">
        <v>1455</v>
      </c>
      <c r="C97" s="320"/>
      <c r="D97" s="320">
        <v>265</v>
      </c>
      <c r="E97" s="321" t="str">
        <f t="shared" si="5"/>
        <v/>
      </c>
      <c r="F97" s="316" t="str">
        <f t="shared" si="3"/>
        <v>是</v>
      </c>
      <c r="G97" s="300" t="str">
        <f t="shared" si="4"/>
        <v>项</v>
      </c>
    </row>
    <row r="98" s="293" customFormat="1" ht="36" customHeight="1" spans="1:7">
      <c r="A98" s="312" t="s">
        <v>91</v>
      </c>
      <c r="B98" s="313" t="s">
        <v>1456</v>
      </c>
      <c r="C98" s="327"/>
      <c r="D98" s="327">
        <v>2106</v>
      </c>
      <c r="E98" s="321" t="str">
        <f t="shared" si="5"/>
        <v/>
      </c>
      <c r="F98" s="316" t="str">
        <f t="shared" si="3"/>
        <v>是</v>
      </c>
      <c r="G98" s="300" t="str">
        <f t="shared" si="4"/>
        <v>类</v>
      </c>
    </row>
    <row r="99" s="293" customFormat="1" ht="36" customHeight="1" spans="1:7">
      <c r="A99" s="312" t="s">
        <v>1457</v>
      </c>
      <c r="B99" s="313" t="s">
        <v>1458</v>
      </c>
      <c r="C99" s="328"/>
      <c r="D99" s="328">
        <v>244</v>
      </c>
      <c r="E99" s="321" t="str">
        <f t="shared" si="5"/>
        <v/>
      </c>
      <c r="F99" s="316" t="str">
        <f t="shared" si="3"/>
        <v>是</v>
      </c>
      <c r="G99" s="300" t="str">
        <f t="shared" si="4"/>
        <v>款</v>
      </c>
    </row>
    <row r="100" s="293" customFormat="1" ht="36" customHeight="1" spans="1:7">
      <c r="A100" s="318" t="s">
        <v>1459</v>
      </c>
      <c r="B100" s="319" t="s">
        <v>1339</v>
      </c>
      <c r="C100" s="320"/>
      <c r="D100" s="320">
        <v>244</v>
      </c>
      <c r="E100" s="321" t="str">
        <f t="shared" si="5"/>
        <v/>
      </c>
      <c r="F100" s="316" t="str">
        <f t="shared" si="3"/>
        <v>是</v>
      </c>
      <c r="G100" s="300" t="str">
        <f t="shared" si="4"/>
        <v>项</v>
      </c>
    </row>
    <row r="101" s="293" customFormat="1" ht="36" customHeight="1" spans="1:7">
      <c r="A101" s="318" t="s">
        <v>1460</v>
      </c>
      <c r="B101" s="319" t="s">
        <v>1461</v>
      </c>
      <c r="C101" s="320"/>
      <c r="D101" s="320"/>
      <c r="E101" s="321" t="str">
        <f t="shared" si="5"/>
        <v/>
      </c>
      <c r="F101" s="316" t="str">
        <f t="shared" si="3"/>
        <v>否</v>
      </c>
      <c r="G101" s="300" t="str">
        <f t="shared" si="4"/>
        <v>项</v>
      </c>
    </row>
    <row r="102" s="293" customFormat="1" ht="36" customHeight="1" spans="1:7">
      <c r="A102" s="318" t="s">
        <v>1462</v>
      </c>
      <c r="B102" s="319" t="s">
        <v>1463</v>
      </c>
      <c r="C102" s="320"/>
      <c r="D102" s="320"/>
      <c r="E102" s="321" t="str">
        <f t="shared" si="5"/>
        <v/>
      </c>
      <c r="F102" s="316" t="str">
        <f t="shared" si="3"/>
        <v>否</v>
      </c>
      <c r="G102" s="300" t="str">
        <f t="shared" si="4"/>
        <v>项</v>
      </c>
    </row>
    <row r="103" s="293" customFormat="1" ht="36" customHeight="1" spans="1:7">
      <c r="A103" s="318" t="s">
        <v>1464</v>
      </c>
      <c r="B103" s="317" t="s">
        <v>1465</v>
      </c>
      <c r="C103" s="320"/>
      <c r="D103" s="320"/>
      <c r="E103" s="321" t="str">
        <f t="shared" si="5"/>
        <v/>
      </c>
      <c r="F103" s="316" t="str">
        <f t="shared" si="3"/>
        <v>否</v>
      </c>
      <c r="G103" s="300" t="str">
        <f t="shared" si="4"/>
        <v>项</v>
      </c>
    </row>
    <row r="104" s="293" customFormat="1" ht="36" customHeight="1" spans="1:7">
      <c r="A104" s="312" t="s">
        <v>1466</v>
      </c>
      <c r="B104" s="324" t="s">
        <v>1467</v>
      </c>
      <c r="C104" s="320"/>
      <c r="D104" s="320"/>
      <c r="E104" s="321" t="str">
        <f t="shared" si="5"/>
        <v/>
      </c>
      <c r="F104" s="316" t="str">
        <f t="shared" si="3"/>
        <v>否</v>
      </c>
      <c r="G104" s="300" t="str">
        <f t="shared" si="4"/>
        <v>款</v>
      </c>
    </row>
    <row r="105" s="293" customFormat="1" ht="36" customHeight="1" spans="1:7">
      <c r="A105" s="318" t="s">
        <v>1468</v>
      </c>
      <c r="B105" s="319" t="s">
        <v>1339</v>
      </c>
      <c r="C105" s="320"/>
      <c r="D105" s="320"/>
      <c r="E105" s="321" t="str">
        <f t="shared" si="5"/>
        <v/>
      </c>
      <c r="F105" s="316" t="str">
        <f t="shared" si="3"/>
        <v>否</v>
      </c>
      <c r="G105" s="300" t="str">
        <f t="shared" si="4"/>
        <v>项</v>
      </c>
    </row>
    <row r="106" s="293" customFormat="1" ht="36" customHeight="1" spans="1:7">
      <c r="A106" s="318" t="s">
        <v>1469</v>
      </c>
      <c r="B106" s="319" t="s">
        <v>1461</v>
      </c>
      <c r="C106" s="320"/>
      <c r="D106" s="320"/>
      <c r="E106" s="321" t="str">
        <f t="shared" si="5"/>
        <v/>
      </c>
      <c r="F106" s="316" t="str">
        <f t="shared" si="3"/>
        <v>否</v>
      </c>
      <c r="G106" s="300" t="str">
        <f t="shared" si="4"/>
        <v>项</v>
      </c>
    </row>
    <row r="107" s="293" customFormat="1" ht="36" customHeight="1" spans="1:7">
      <c r="A107" s="318" t="s">
        <v>1470</v>
      </c>
      <c r="B107" s="319" t="s">
        <v>1471</v>
      </c>
      <c r="C107" s="320"/>
      <c r="D107" s="320"/>
      <c r="E107" s="321" t="str">
        <f t="shared" si="5"/>
        <v/>
      </c>
      <c r="F107" s="316" t="str">
        <f t="shared" si="3"/>
        <v>否</v>
      </c>
      <c r="G107" s="300" t="str">
        <f t="shared" si="4"/>
        <v>项</v>
      </c>
    </row>
    <row r="108" s="293" customFormat="1" ht="36" customHeight="1" spans="1:7">
      <c r="A108" s="318" t="s">
        <v>1472</v>
      </c>
      <c r="B108" s="319" t="s">
        <v>1473</v>
      </c>
      <c r="C108" s="320"/>
      <c r="D108" s="320"/>
      <c r="E108" s="321" t="str">
        <f t="shared" si="5"/>
        <v/>
      </c>
      <c r="F108" s="316" t="str">
        <f t="shared" si="3"/>
        <v>否</v>
      </c>
      <c r="G108" s="300" t="str">
        <f t="shared" si="4"/>
        <v>项</v>
      </c>
    </row>
    <row r="109" s="293" customFormat="1" ht="36" customHeight="1" spans="1:7">
      <c r="A109" s="312" t="s">
        <v>1474</v>
      </c>
      <c r="B109" s="313" t="s">
        <v>1475</v>
      </c>
      <c r="C109" s="328"/>
      <c r="D109" s="328">
        <v>957</v>
      </c>
      <c r="E109" s="321" t="str">
        <f t="shared" si="5"/>
        <v/>
      </c>
      <c r="F109" s="316" t="str">
        <f t="shared" si="3"/>
        <v>是</v>
      </c>
      <c r="G109" s="300" t="str">
        <f t="shared" si="4"/>
        <v>款</v>
      </c>
    </row>
    <row r="110" s="293" customFormat="1" ht="36" customHeight="1" spans="1:7">
      <c r="A110" s="318" t="s">
        <v>1476</v>
      </c>
      <c r="B110" s="319" t="s">
        <v>844</v>
      </c>
      <c r="C110" s="320"/>
      <c r="D110" s="320"/>
      <c r="E110" s="321" t="str">
        <f t="shared" si="5"/>
        <v/>
      </c>
      <c r="F110" s="316" t="str">
        <f t="shared" si="3"/>
        <v>否</v>
      </c>
      <c r="G110" s="300" t="str">
        <f t="shared" si="4"/>
        <v>项</v>
      </c>
    </row>
    <row r="111" s="293" customFormat="1" ht="36" customHeight="1" spans="1:7">
      <c r="A111" s="318" t="s">
        <v>1477</v>
      </c>
      <c r="B111" s="319" t="s">
        <v>1478</v>
      </c>
      <c r="C111" s="320"/>
      <c r="D111" s="320"/>
      <c r="E111" s="321" t="str">
        <f t="shared" si="5"/>
        <v/>
      </c>
      <c r="F111" s="316" t="str">
        <f t="shared" si="3"/>
        <v>否</v>
      </c>
      <c r="G111" s="300" t="str">
        <f t="shared" si="4"/>
        <v>项</v>
      </c>
    </row>
    <row r="112" s="293" customFormat="1" ht="36" customHeight="1" spans="1:7">
      <c r="A112" s="318" t="s">
        <v>1479</v>
      </c>
      <c r="B112" s="319" t="s">
        <v>1480</v>
      </c>
      <c r="C112" s="320"/>
      <c r="D112" s="320">
        <v>957</v>
      </c>
      <c r="E112" s="321" t="str">
        <f t="shared" si="5"/>
        <v/>
      </c>
      <c r="F112" s="316" t="str">
        <f t="shared" si="3"/>
        <v>是</v>
      </c>
      <c r="G112" s="300" t="str">
        <f t="shared" si="4"/>
        <v>项</v>
      </c>
    </row>
    <row r="113" s="293" customFormat="1" ht="36" customHeight="1" spans="1:7">
      <c r="A113" s="318" t="s">
        <v>1481</v>
      </c>
      <c r="B113" s="317" t="s">
        <v>1482</v>
      </c>
      <c r="C113" s="320"/>
      <c r="D113" s="320"/>
      <c r="E113" s="321" t="str">
        <f t="shared" si="5"/>
        <v/>
      </c>
      <c r="F113" s="316" t="str">
        <f t="shared" si="3"/>
        <v>否</v>
      </c>
      <c r="G113" s="300" t="str">
        <f t="shared" si="4"/>
        <v>项</v>
      </c>
    </row>
    <row r="114" s="293" customFormat="1" ht="36" customHeight="1" spans="1:7">
      <c r="A114" s="329">
        <v>21370</v>
      </c>
      <c r="B114" s="324" t="s">
        <v>1483</v>
      </c>
      <c r="C114" s="328"/>
      <c r="D114" s="328">
        <v>905</v>
      </c>
      <c r="E114" s="321" t="str">
        <f t="shared" si="5"/>
        <v/>
      </c>
      <c r="F114" s="316" t="str">
        <f t="shared" si="3"/>
        <v>是</v>
      </c>
      <c r="G114" s="300" t="str">
        <f t="shared" si="4"/>
        <v>款</v>
      </c>
    </row>
    <row r="115" s="293" customFormat="1" ht="36" customHeight="1" spans="1:7">
      <c r="A115" s="330">
        <v>2137001</v>
      </c>
      <c r="B115" s="319" t="s">
        <v>1339</v>
      </c>
      <c r="C115" s="320"/>
      <c r="D115" s="320">
        <v>905</v>
      </c>
      <c r="E115" s="321" t="str">
        <f t="shared" si="5"/>
        <v/>
      </c>
      <c r="F115" s="316" t="str">
        <f t="shared" si="3"/>
        <v>是</v>
      </c>
      <c r="G115" s="300" t="str">
        <f t="shared" si="4"/>
        <v>项</v>
      </c>
    </row>
    <row r="116" s="293" customFormat="1" ht="36" customHeight="1" spans="1:7">
      <c r="A116" s="330">
        <v>2137099</v>
      </c>
      <c r="B116" s="319" t="s">
        <v>1484</v>
      </c>
      <c r="C116" s="320"/>
      <c r="D116" s="320"/>
      <c r="E116" s="321" t="str">
        <f t="shared" si="5"/>
        <v/>
      </c>
      <c r="F116" s="316" t="str">
        <f t="shared" si="3"/>
        <v>否</v>
      </c>
      <c r="G116" s="300" t="str">
        <f t="shared" si="4"/>
        <v>项</v>
      </c>
    </row>
    <row r="117" s="293" customFormat="1" ht="36" customHeight="1" spans="1:7">
      <c r="A117" s="329">
        <v>21371</v>
      </c>
      <c r="B117" s="324" t="s">
        <v>1485</v>
      </c>
      <c r="C117" s="320"/>
      <c r="D117" s="320"/>
      <c r="E117" s="321" t="str">
        <f t="shared" si="5"/>
        <v/>
      </c>
      <c r="F117" s="316" t="str">
        <f t="shared" si="3"/>
        <v>否</v>
      </c>
      <c r="G117" s="300" t="str">
        <f t="shared" si="4"/>
        <v>款</v>
      </c>
    </row>
    <row r="118" s="293" customFormat="1" ht="36" customHeight="1" spans="1:7">
      <c r="A118" s="330">
        <v>2137101</v>
      </c>
      <c r="B118" s="319" t="s">
        <v>844</v>
      </c>
      <c r="C118" s="320"/>
      <c r="D118" s="320"/>
      <c r="E118" s="321" t="str">
        <f t="shared" si="5"/>
        <v/>
      </c>
      <c r="F118" s="316" t="str">
        <f t="shared" si="3"/>
        <v>否</v>
      </c>
      <c r="G118" s="300" t="str">
        <f t="shared" si="4"/>
        <v>项</v>
      </c>
    </row>
    <row r="119" s="293" customFormat="1" ht="36" customHeight="1" spans="1:7">
      <c r="A119" s="330">
        <v>2137102</v>
      </c>
      <c r="B119" s="319" t="s">
        <v>1486</v>
      </c>
      <c r="C119" s="320"/>
      <c r="D119" s="320"/>
      <c r="E119" s="321" t="str">
        <f t="shared" si="5"/>
        <v/>
      </c>
      <c r="F119" s="316" t="str">
        <f t="shared" si="3"/>
        <v>否</v>
      </c>
      <c r="G119" s="300" t="str">
        <f t="shared" si="4"/>
        <v>项</v>
      </c>
    </row>
    <row r="120" s="293" customFormat="1" ht="36" customHeight="1" spans="1:7">
      <c r="A120" s="330">
        <v>2137103</v>
      </c>
      <c r="B120" s="319" t="s">
        <v>1480</v>
      </c>
      <c r="C120" s="320"/>
      <c r="D120" s="320"/>
      <c r="E120" s="321" t="str">
        <f t="shared" si="5"/>
        <v/>
      </c>
      <c r="F120" s="316" t="str">
        <f t="shared" si="3"/>
        <v>否</v>
      </c>
      <c r="G120" s="300" t="str">
        <f t="shared" si="4"/>
        <v>项</v>
      </c>
    </row>
    <row r="121" s="293" customFormat="1" ht="36" customHeight="1" spans="1:7">
      <c r="A121" s="330">
        <v>2137199</v>
      </c>
      <c r="B121" s="319" t="s">
        <v>1487</v>
      </c>
      <c r="C121" s="320"/>
      <c r="D121" s="320"/>
      <c r="E121" s="321" t="str">
        <f t="shared" si="5"/>
        <v/>
      </c>
      <c r="F121" s="316" t="str">
        <f t="shared" si="3"/>
        <v>否</v>
      </c>
      <c r="G121" s="300" t="str">
        <f t="shared" si="4"/>
        <v>项</v>
      </c>
    </row>
    <row r="122" s="293" customFormat="1" ht="36" customHeight="1" spans="1:7">
      <c r="A122" s="312" t="s">
        <v>93</v>
      </c>
      <c r="B122" s="313" t="s">
        <v>1488</v>
      </c>
      <c r="C122" s="327"/>
      <c r="D122" s="327">
        <v>200</v>
      </c>
      <c r="E122" s="321" t="str">
        <f t="shared" si="5"/>
        <v/>
      </c>
      <c r="F122" s="316" t="str">
        <f t="shared" si="3"/>
        <v>是</v>
      </c>
      <c r="G122" s="300" t="str">
        <f t="shared" si="4"/>
        <v>类</v>
      </c>
    </row>
    <row r="123" s="293" customFormat="1" ht="36" customHeight="1" spans="1:7">
      <c r="A123" s="312" t="s">
        <v>1489</v>
      </c>
      <c r="B123" s="324" t="s">
        <v>1490</v>
      </c>
      <c r="C123" s="320"/>
      <c r="D123" s="320"/>
      <c r="E123" s="321" t="str">
        <f t="shared" si="5"/>
        <v/>
      </c>
      <c r="F123" s="316" t="str">
        <f t="shared" si="3"/>
        <v>否</v>
      </c>
      <c r="G123" s="300" t="str">
        <f t="shared" si="4"/>
        <v>款</v>
      </c>
    </row>
    <row r="124" s="293" customFormat="1" ht="36" customHeight="1" spans="1:7">
      <c r="A124" s="318" t="s">
        <v>1491</v>
      </c>
      <c r="B124" s="319" t="s">
        <v>874</v>
      </c>
      <c r="C124" s="320"/>
      <c r="D124" s="320"/>
      <c r="E124" s="321" t="str">
        <f t="shared" si="5"/>
        <v/>
      </c>
      <c r="F124" s="316" t="str">
        <f t="shared" si="3"/>
        <v>否</v>
      </c>
      <c r="G124" s="300" t="str">
        <f t="shared" si="4"/>
        <v>项</v>
      </c>
    </row>
    <row r="125" s="293" customFormat="1" ht="36" customHeight="1" spans="1:7">
      <c r="A125" s="318" t="s">
        <v>1492</v>
      </c>
      <c r="B125" s="319" t="s">
        <v>875</v>
      </c>
      <c r="C125" s="320"/>
      <c r="D125" s="320"/>
      <c r="E125" s="321" t="str">
        <f t="shared" si="5"/>
        <v/>
      </c>
      <c r="F125" s="316" t="str">
        <f t="shared" si="3"/>
        <v>否</v>
      </c>
      <c r="G125" s="300" t="str">
        <f t="shared" si="4"/>
        <v>项</v>
      </c>
    </row>
    <row r="126" s="293" customFormat="1" ht="36" customHeight="1" spans="1:7">
      <c r="A126" s="318" t="s">
        <v>1493</v>
      </c>
      <c r="B126" s="319" t="s">
        <v>1494</v>
      </c>
      <c r="C126" s="320"/>
      <c r="D126" s="320"/>
      <c r="E126" s="321" t="str">
        <f t="shared" si="5"/>
        <v/>
      </c>
      <c r="F126" s="316" t="str">
        <f t="shared" si="3"/>
        <v>否</v>
      </c>
      <c r="G126" s="300" t="str">
        <f t="shared" si="4"/>
        <v>项</v>
      </c>
    </row>
    <row r="127" s="293" customFormat="1" ht="36" customHeight="1" spans="1:7">
      <c r="A127" s="318" t="s">
        <v>1495</v>
      </c>
      <c r="B127" s="319" t="s">
        <v>1496</v>
      </c>
      <c r="C127" s="320"/>
      <c r="D127" s="320"/>
      <c r="E127" s="321" t="str">
        <f t="shared" si="5"/>
        <v/>
      </c>
      <c r="F127" s="316" t="str">
        <f t="shared" si="3"/>
        <v>否</v>
      </c>
      <c r="G127" s="300" t="str">
        <f t="shared" si="4"/>
        <v>项</v>
      </c>
    </row>
    <row r="128" s="293" customFormat="1" ht="36" customHeight="1" spans="1:7">
      <c r="A128" s="312" t="s">
        <v>1497</v>
      </c>
      <c r="B128" s="313" t="s">
        <v>1498</v>
      </c>
      <c r="C128" s="320"/>
      <c r="D128" s="320"/>
      <c r="E128" s="321" t="str">
        <f t="shared" si="5"/>
        <v/>
      </c>
      <c r="F128" s="316" t="str">
        <f t="shared" si="3"/>
        <v>否</v>
      </c>
      <c r="G128" s="300" t="str">
        <f t="shared" si="4"/>
        <v>款</v>
      </c>
    </row>
    <row r="129" s="293" customFormat="1" ht="36" customHeight="1" spans="1:7">
      <c r="A129" s="318" t="s">
        <v>1499</v>
      </c>
      <c r="B129" s="319" t="s">
        <v>1494</v>
      </c>
      <c r="C129" s="320"/>
      <c r="D129" s="320"/>
      <c r="E129" s="321" t="str">
        <f t="shared" si="5"/>
        <v/>
      </c>
      <c r="F129" s="316" t="str">
        <f t="shared" si="3"/>
        <v>否</v>
      </c>
      <c r="G129" s="300" t="str">
        <f t="shared" si="4"/>
        <v>项</v>
      </c>
    </row>
    <row r="130" s="293" customFormat="1" ht="36" customHeight="1" spans="1:7">
      <c r="A130" s="318" t="s">
        <v>1500</v>
      </c>
      <c r="B130" s="319" t="s">
        <v>1501</v>
      </c>
      <c r="C130" s="320"/>
      <c r="D130" s="320"/>
      <c r="E130" s="321" t="str">
        <f t="shared" si="5"/>
        <v/>
      </c>
      <c r="F130" s="316" t="str">
        <f t="shared" si="3"/>
        <v>否</v>
      </c>
      <c r="G130" s="300" t="str">
        <f t="shared" si="4"/>
        <v>项</v>
      </c>
    </row>
    <row r="131" s="293" customFormat="1" ht="36" customHeight="1" spans="1:7">
      <c r="A131" s="318" t="s">
        <v>1502</v>
      </c>
      <c r="B131" s="319" t="s">
        <v>1503</v>
      </c>
      <c r="C131" s="320"/>
      <c r="D131" s="320"/>
      <c r="E131" s="321" t="str">
        <f t="shared" si="5"/>
        <v/>
      </c>
      <c r="F131" s="316" t="str">
        <f t="shared" si="3"/>
        <v>否</v>
      </c>
      <c r="G131" s="300" t="str">
        <f t="shared" si="4"/>
        <v>项</v>
      </c>
    </row>
    <row r="132" s="293" customFormat="1" ht="36" customHeight="1" spans="1:7">
      <c r="A132" s="318" t="s">
        <v>1504</v>
      </c>
      <c r="B132" s="317" t="s">
        <v>1505</v>
      </c>
      <c r="C132" s="320"/>
      <c r="D132" s="320"/>
      <c r="E132" s="321" t="str">
        <f t="shared" si="5"/>
        <v/>
      </c>
      <c r="F132" s="316" t="str">
        <f t="shared" ref="F132:F195" si="6">IF(LEN(A132)=3,"是",IF(B132&lt;&gt;"",IF(SUM(C132:D132)&lt;&gt;0,"是","否"),"是"))</f>
        <v>否</v>
      </c>
      <c r="G132" s="300" t="str">
        <f t="shared" ref="G132:G195" si="7">IF(LEN(A132)=3,"类",IF(LEN(A132)=5,"款","项"))</f>
        <v>项</v>
      </c>
    </row>
    <row r="133" s="293" customFormat="1" ht="36" customHeight="1" spans="1:7">
      <c r="A133" s="312" t="s">
        <v>1506</v>
      </c>
      <c r="B133" s="313" t="s">
        <v>1507</v>
      </c>
      <c r="C133" s="328"/>
      <c r="D133" s="328"/>
      <c r="E133" s="321" t="str">
        <f t="shared" si="5"/>
        <v/>
      </c>
      <c r="F133" s="316" t="str">
        <f t="shared" si="6"/>
        <v>否</v>
      </c>
      <c r="G133" s="300" t="str">
        <f t="shared" si="7"/>
        <v>款</v>
      </c>
    </row>
    <row r="134" s="293" customFormat="1" ht="36" customHeight="1" spans="1:7">
      <c r="A134" s="318" t="s">
        <v>1508</v>
      </c>
      <c r="B134" s="319" t="s">
        <v>881</v>
      </c>
      <c r="C134" s="320"/>
      <c r="D134" s="320"/>
      <c r="E134" s="321" t="str">
        <f t="shared" si="5"/>
        <v/>
      </c>
      <c r="F134" s="316" t="str">
        <f t="shared" si="6"/>
        <v>否</v>
      </c>
      <c r="G134" s="300" t="str">
        <f t="shared" si="7"/>
        <v>项</v>
      </c>
    </row>
    <row r="135" s="293" customFormat="1" ht="36" customHeight="1" spans="1:7">
      <c r="A135" s="318" t="s">
        <v>1509</v>
      </c>
      <c r="B135" s="317" t="s">
        <v>1510</v>
      </c>
      <c r="C135" s="320"/>
      <c r="D135" s="320"/>
      <c r="E135" s="321" t="str">
        <f t="shared" si="5"/>
        <v/>
      </c>
      <c r="F135" s="316" t="str">
        <f t="shared" si="6"/>
        <v>否</v>
      </c>
      <c r="G135" s="300" t="str">
        <f t="shared" si="7"/>
        <v>项</v>
      </c>
    </row>
    <row r="136" s="293" customFormat="1" ht="36" customHeight="1" spans="1:7">
      <c r="A136" s="318" t="s">
        <v>1511</v>
      </c>
      <c r="B136" s="317" t="s">
        <v>1512</v>
      </c>
      <c r="C136" s="320"/>
      <c r="D136" s="320"/>
      <c r="E136" s="321" t="str">
        <f t="shared" si="5"/>
        <v/>
      </c>
      <c r="F136" s="316" t="str">
        <f t="shared" si="6"/>
        <v>否</v>
      </c>
      <c r="G136" s="300" t="str">
        <f t="shared" si="7"/>
        <v>项</v>
      </c>
    </row>
    <row r="137" s="293" customFormat="1" ht="36" customHeight="1" spans="1:7">
      <c r="A137" s="318" t="s">
        <v>1513</v>
      </c>
      <c r="B137" s="319" t="s">
        <v>1514</v>
      </c>
      <c r="C137" s="320"/>
      <c r="D137" s="320"/>
      <c r="E137" s="321" t="str">
        <f t="shared" si="5"/>
        <v/>
      </c>
      <c r="F137" s="316" t="str">
        <f t="shared" si="6"/>
        <v>否</v>
      </c>
      <c r="G137" s="300" t="str">
        <f t="shared" si="7"/>
        <v>项</v>
      </c>
    </row>
    <row r="138" s="293" customFormat="1" ht="36" customHeight="1" spans="1:7">
      <c r="A138" s="312" t="s">
        <v>1515</v>
      </c>
      <c r="B138" s="324" t="s">
        <v>1516</v>
      </c>
      <c r="C138" s="328"/>
      <c r="D138" s="328">
        <v>200</v>
      </c>
      <c r="E138" s="321" t="str">
        <f t="shared" ref="E138:E201" si="8">IF(C138&gt;0,D138/C138-1,IF(C138&lt;0,-(D138/C138-1),""))</f>
        <v/>
      </c>
      <c r="F138" s="316" t="str">
        <f t="shared" si="6"/>
        <v>是</v>
      </c>
      <c r="G138" s="300" t="str">
        <f t="shared" si="7"/>
        <v>款</v>
      </c>
    </row>
    <row r="139" s="293" customFormat="1" ht="36" customHeight="1" spans="1:7">
      <c r="A139" s="318" t="s">
        <v>1517</v>
      </c>
      <c r="B139" s="319" t="s">
        <v>1518</v>
      </c>
      <c r="C139" s="320"/>
      <c r="D139" s="320"/>
      <c r="E139" s="321" t="str">
        <f t="shared" si="8"/>
        <v/>
      </c>
      <c r="F139" s="316" t="str">
        <f t="shared" si="6"/>
        <v>否</v>
      </c>
      <c r="G139" s="300" t="str">
        <f t="shared" si="7"/>
        <v>项</v>
      </c>
    </row>
    <row r="140" s="293" customFormat="1" ht="36" customHeight="1" spans="1:7">
      <c r="A140" s="318" t="s">
        <v>1519</v>
      </c>
      <c r="B140" s="319" t="s">
        <v>1520</v>
      </c>
      <c r="C140" s="320"/>
      <c r="D140" s="320"/>
      <c r="E140" s="321" t="str">
        <f t="shared" si="8"/>
        <v/>
      </c>
      <c r="F140" s="316" t="str">
        <f t="shared" si="6"/>
        <v>否</v>
      </c>
      <c r="G140" s="300" t="str">
        <f t="shared" si="7"/>
        <v>项</v>
      </c>
    </row>
    <row r="141" s="293" customFormat="1" ht="36" customHeight="1" spans="1:7">
      <c r="A141" s="318" t="s">
        <v>1521</v>
      </c>
      <c r="B141" s="319" t="s">
        <v>1522</v>
      </c>
      <c r="C141" s="320"/>
      <c r="D141" s="320"/>
      <c r="E141" s="321" t="str">
        <f t="shared" si="8"/>
        <v/>
      </c>
      <c r="F141" s="316" t="str">
        <f t="shared" si="6"/>
        <v>否</v>
      </c>
      <c r="G141" s="300" t="str">
        <f t="shared" si="7"/>
        <v>项</v>
      </c>
    </row>
    <row r="142" s="293" customFormat="1" ht="36" customHeight="1" spans="1:7">
      <c r="A142" s="318" t="s">
        <v>1523</v>
      </c>
      <c r="B142" s="319" t="s">
        <v>1524</v>
      </c>
      <c r="C142" s="320"/>
      <c r="D142" s="320"/>
      <c r="E142" s="321" t="str">
        <f t="shared" si="8"/>
        <v/>
      </c>
      <c r="F142" s="316" t="str">
        <f t="shared" si="6"/>
        <v>否</v>
      </c>
      <c r="G142" s="300" t="str">
        <f t="shared" si="7"/>
        <v>项</v>
      </c>
    </row>
    <row r="143" s="293" customFormat="1" ht="36" customHeight="1" spans="1:7">
      <c r="A143" s="318" t="s">
        <v>1525</v>
      </c>
      <c r="B143" s="319" t="s">
        <v>1526</v>
      </c>
      <c r="C143" s="320"/>
      <c r="D143" s="320"/>
      <c r="E143" s="321" t="str">
        <f t="shared" si="8"/>
        <v/>
      </c>
      <c r="F143" s="316" t="str">
        <f t="shared" si="6"/>
        <v>否</v>
      </c>
      <c r="G143" s="300" t="str">
        <f t="shared" si="7"/>
        <v>项</v>
      </c>
    </row>
    <row r="144" s="293" customFormat="1" ht="36" customHeight="1" spans="1:7">
      <c r="A144" s="318" t="s">
        <v>1527</v>
      </c>
      <c r="B144" s="319" t="s">
        <v>1528</v>
      </c>
      <c r="C144" s="320"/>
      <c r="D144" s="320"/>
      <c r="E144" s="321" t="str">
        <f t="shared" si="8"/>
        <v/>
      </c>
      <c r="F144" s="316" t="str">
        <f t="shared" si="6"/>
        <v>否</v>
      </c>
      <c r="G144" s="300" t="str">
        <f t="shared" si="7"/>
        <v>项</v>
      </c>
    </row>
    <row r="145" s="293" customFormat="1" ht="36" customHeight="1" spans="1:7">
      <c r="A145" s="318" t="s">
        <v>1529</v>
      </c>
      <c r="B145" s="319" t="s">
        <v>1530</v>
      </c>
      <c r="C145" s="320"/>
      <c r="D145" s="320"/>
      <c r="E145" s="321" t="str">
        <f t="shared" si="8"/>
        <v/>
      </c>
      <c r="F145" s="316" t="str">
        <f t="shared" si="6"/>
        <v>否</v>
      </c>
      <c r="G145" s="300" t="str">
        <f t="shared" si="7"/>
        <v>项</v>
      </c>
    </row>
    <row r="146" s="293" customFormat="1" ht="36" customHeight="1" spans="1:7">
      <c r="A146" s="318" t="s">
        <v>1531</v>
      </c>
      <c r="B146" s="319" t="s">
        <v>1532</v>
      </c>
      <c r="C146" s="320"/>
      <c r="D146" s="320">
        <v>200</v>
      </c>
      <c r="E146" s="321" t="str">
        <f t="shared" si="8"/>
        <v/>
      </c>
      <c r="F146" s="316" t="str">
        <f t="shared" si="6"/>
        <v>是</v>
      </c>
      <c r="G146" s="300" t="str">
        <f t="shared" si="7"/>
        <v>项</v>
      </c>
    </row>
    <row r="147" s="293" customFormat="1" ht="36" customHeight="1" spans="1:7">
      <c r="A147" s="312" t="s">
        <v>1533</v>
      </c>
      <c r="B147" s="324" t="s">
        <v>1534</v>
      </c>
      <c r="C147" s="320"/>
      <c r="D147" s="320"/>
      <c r="E147" s="321" t="str">
        <f t="shared" si="8"/>
        <v/>
      </c>
      <c r="F147" s="316" t="str">
        <f t="shared" si="6"/>
        <v>否</v>
      </c>
      <c r="G147" s="300" t="str">
        <f t="shared" si="7"/>
        <v>款</v>
      </c>
    </row>
    <row r="148" s="293" customFormat="1" ht="36" customHeight="1" spans="1:7">
      <c r="A148" s="318" t="s">
        <v>1535</v>
      </c>
      <c r="B148" s="319" t="s">
        <v>1536</v>
      </c>
      <c r="C148" s="320"/>
      <c r="D148" s="320"/>
      <c r="E148" s="321" t="str">
        <f t="shared" si="8"/>
        <v/>
      </c>
      <c r="F148" s="316" t="str">
        <f t="shared" si="6"/>
        <v>否</v>
      </c>
      <c r="G148" s="300" t="str">
        <f t="shared" si="7"/>
        <v>项</v>
      </c>
    </row>
    <row r="149" s="293" customFormat="1" ht="36" customHeight="1" spans="1:7">
      <c r="A149" s="318" t="s">
        <v>1537</v>
      </c>
      <c r="B149" s="319" t="s">
        <v>1538</v>
      </c>
      <c r="C149" s="320"/>
      <c r="D149" s="320"/>
      <c r="E149" s="321" t="str">
        <f t="shared" si="8"/>
        <v/>
      </c>
      <c r="F149" s="316" t="str">
        <f t="shared" si="6"/>
        <v>否</v>
      </c>
      <c r="G149" s="300" t="str">
        <f t="shared" si="7"/>
        <v>项</v>
      </c>
    </row>
    <row r="150" s="293" customFormat="1" ht="36" customHeight="1" spans="1:7">
      <c r="A150" s="318" t="s">
        <v>1539</v>
      </c>
      <c r="B150" s="319" t="s">
        <v>1540</v>
      </c>
      <c r="C150" s="320"/>
      <c r="D150" s="320"/>
      <c r="E150" s="321" t="str">
        <f t="shared" si="8"/>
        <v/>
      </c>
      <c r="F150" s="316" t="str">
        <f t="shared" si="6"/>
        <v>否</v>
      </c>
      <c r="G150" s="300" t="str">
        <f t="shared" si="7"/>
        <v>项</v>
      </c>
    </row>
    <row r="151" s="293" customFormat="1" ht="36" customHeight="1" spans="1:7">
      <c r="A151" s="318" t="s">
        <v>1541</v>
      </c>
      <c r="B151" s="319" t="s">
        <v>1542</v>
      </c>
      <c r="C151" s="320"/>
      <c r="D151" s="320"/>
      <c r="E151" s="321" t="str">
        <f t="shared" si="8"/>
        <v/>
      </c>
      <c r="F151" s="316" t="str">
        <f t="shared" si="6"/>
        <v>否</v>
      </c>
      <c r="G151" s="300" t="str">
        <f t="shared" si="7"/>
        <v>项</v>
      </c>
    </row>
    <row r="152" s="293" customFormat="1" ht="36" customHeight="1" spans="1:7">
      <c r="A152" s="318" t="s">
        <v>1543</v>
      </c>
      <c r="B152" s="319" t="s">
        <v>1544</v>
      </c>
      <c r="C152" s="320"/>
      <c r="D152" s="320"/>
      <c r="E152" s="321" t="str">
        <f t="shared" si="8"/>
        <v/>
      </c>
      <c r="F152" s="316" t="str">
        <f t="shared" si="6"/>
        <v>否</v>
      </c>
      <c r="G152" s="300" t="str">
        <f t="shared" si="7"/>
        <v>项</v>
      </c>
    </row>
    <row r="153" s="293" customFormat="1" ht="36" customHeight="1" spans="1:7">
      <c r="A153" s="318" t="s">
        <v>1545</v>
      </c>
      <c r="B153" s="319" t="s">
        <v>1546</v>
      </c>
      <c r="C153" s="320"/>
      <c r="D153" s="320"/>
      <c r="E153" s="321" t="str">
        <f t="shared" si="8"/>
        <v/>
      </c>
      <c r="F153" s="316" t="str">
        <f t="shared" si="6"/>
        <v>否</v>
      </c>
      <c r="G153" s="300" t="str">
        <f t="shared" si="7"/>
        <v>项</v>
      </c>
    </row>
    <row r="154" s="293" customFormat="1" ht="36" customHeight="1" spans="1:7">
      <c r="A154" s="312" t="s">
        <v>1547</v>
      </c>
      <c r="B154" s="313" t="s">
        <v>1548</v>
      </c>
      <c r="C154" s="328"/>
      <c r="D154" s="328"/>
      <c r="E154" s="321" t="str">
        <f t="shared" si="8"/>
        <v/>
      </c>
      <c r="F154" s="316" t="str">
        <f t="shared" si="6"/>
        <v>否</v>
      </c>
      <c r="G154" s="300" t="str">
        <f t="shared" si="7"/>
        <v>款</v>
      </c>
    </row>
    <row r="155" s="293" customFormat="1" ht="36" customHeight="1" spans="1:7">
      <c r="A155" s="318" t="s">
        <v>1549</v>
      </c>
      <c r="B155" s="317" t="s">
        <v>1550</v>
      </c>
      <c r="C155" s="320"/>
      <c r="D155" s="320"/>
      <c r="E155" s="321" t="str">
        <f t="shared" si="8"/>
        <v/>
      </c>
      <c r="F155" s="316" t="str">
        <f t="shared" si="6"/>
        <v>否</v>
      </c>
      <c r="G155" s="300" t="str">
        <f t="shared" si="7"/>
        <v>项</v>
      </c>
    </row>
    <row r="156" s="293" customFormat="1" ht="36" customHeight="1" spans="1:7">
      <c r="A156" s="318" t="s">
        <v>1551</v>
      </c>
      <c r="B156" s="319" t="s">
        <v>901</v>
      </c>
      <c r="C156" s="320"/>
      <c r="D156" s="320"/>
      <c r="E156" s="321" t="str">
        <f t="shared" si="8"/>
        <v/>
      </c>
      <c r="F156" s="316" t="str">
        <f t="shared" si="6"/>
        <v>否</v>
      </c>
      <c r="G156" s="300" t="str">
        <f t="shared" si="7"/>
        <v>项</v>
      </c>
    </row>
    <row r="157" s="293" customFormat="1" ht="36" customHeight="1" spans="1:7">
      <c r="A157" s="318" t="s">
        <v>1552</v>
      </c>
      <c r="B157" s="317" t="s">
        <v>1553</v>
      </c>
      <c r="C157" s="320"/>
      <c r="D157" s="320"/>
      <c r="E157" s="321" t="str">
        <f t="shared" si="8"/>
        <v/>
      </c>
      <c r="F157" s="316" t="str">
        <f t="shared" si="6"/>
        <v>否</v>
      </c>
      <c r="G157" s="300" t="str">
        <f t="shared" si="7"/>
        <v>项</v>
      </c>
    </row>
    <row r="158" s="293" customFormat="1" ht="36" customHeight="1" spans="1:7">
      <c r="A158" s="318" t="s">
        <v>1554</v>
      </c>
      <c r="B158" s="317" t="s">
        <v>1555</v>
      </c>
      <c r="C158" s="320"/>
      <c r="D158" s="320"/>
      <c r="E158" s="321" t="str">
        <f t="shared" si="8"/>
        <v/>
      </c>
      <c r="F158" s="316" t="str">
        <f t="shared" si="6"/>
        <v>否</v>
      </c>
      <c r="G158" s="300" t="str">
        <f t="shared" si="7"/>
        <v>项</v>
      </c>
    </row>
    <row r="159" s="293" customFormat="1" ht="36" customHeight="1" spans="1:7">
      <c r="A159" s="318" t="s">
        <v>1556</v>
      </c>
      <c r="B159" s="319" t="s">
        <v>1557</v>
      </c>
      <c r="C159" s="320"/>
      <c r="D159" s="320"/>
      <c r="E159" s="321" t="str">
        <f t="shared" si="8"/>
        <v/>
      </c>
      <c r="F159" s="316" t="str">
        <f t="shared" si="6"/>
        <v>否</v>
      </c>
      <c r="G159" s="300" t="str">
        <f t="shared" si="7"/>
        <v>项</v>
      </c>
    </row>
    <row r="160" s="293" customFormat="1" ht="36" customHeight="1" spans="1:7">
      <c r="A160" s="318" t="s">
        <v>1558</v>
      </c>
      <c r="B160" s="319" t="s">
        <v>1559</v>
      </c>
      <c r="C160" s="320"/>
      <c r="D160" s="320"/>
      <c r="E160" s="321" t="str">
        <f t="shared" si="8"/>
        <v/>
      </c>
      <c r="F160" s="316" t="str">
        <f t="shared" si="6"/>
        <v>否</v>
      </c>
      <c r="G160" s="300" t="str">
        <f t="shared" si="7"/>
        <v>项</v>
      </c>
    </row>
    <row r="161" s="293" customFormat="1" ht="36" customHeight="1" spans="1:7">
      <c r="A161" s="318" t="s">
        <v>1560</v>
      </c>
      <c r="B161" s="319" t="s">
        <v>1561</v>
      </c>
      <c r="C161" s="320"/>
      <c r="D161" s="320"/>
      <c r="E161" s="321" t="str">
        <f t="shared" si="8"/>
        <v/>
      </c>
      <c r="F161" s="316" t="str">
        <f t="shared" si="6"/>
        <v>否</v>
      </c>
      <c r="G161" s="300" t="str">
        <f t="shared" si="7"/>
        <v>项</v>
      </c>
    </row>
    <row r="162" s="293" customFormat="1" ht="36" customHeight="1" spans="1:7">
      <c r="A162" s="318" t="s">
        <v>1562</v>
      </c>
      <c r="B162" s="319" t="s">
        <v>1563</v>
      </c>
      <c r="C162" s="320"/>
      <c r="D162" s="320"/>
      <c r="E162" s="321" t="str">
        <f t="shared" si="8"/>
        <v/>
      </c>
      <c r="F162" s="316" t="str">
        <f t="shared" si="6"/>
        <v>否</v>
      </c>
      <c r="G162" s="300" t="str">
        <f t="shared" si="7"/>
        <v>项</v>
      </c>
    </row>
    <row r="163" s="293" customFormat="1" ht="36" customHeight="1" spans="1:7">
      <c r="A163" s="312" t="s">
        <v>1564</v>
      </c>
      <c r="B163" s="324" t="s">
        <v>1565</v>
      </c>
      <c r="C163" s="320"/>
      <c r="D163" s="320"/>
      <c r="E163" s="321" t="str">
        <f t="shared" si="8"/>
        <v/>
      </c>
      <c r="F163" s="316" t="str">
        <f t="shared" si="6"/>
        <v>否</v>
      </c>
      <c r="G163" s="300" t="str">
        <f t="shared" si="7"/>
        <v>款</v>
      </c>
    </row>
    <row r="164" s="293" customFormat="1" ht="36" customHeight="1" spans="1:7">
      <c r="A164" s="318" t="s">
        <v>1566</v>
      </c>
      <c r="B164" s="319" t="s">
        <v>874</v>
      </c>
      <c r="C164" s="320"/>
      <c r="D164" s="320"/>
      <c r="E164" s="321" t="str">
        <f t="shared" si="8"/>
        <v/>
      </c>
      <c r="F164" s="316" t="str">
        <f t="shared" si="6"/>
        <v>否</v>
      </c>
      <c r="G164" s="300" t="str">
        <f t="shared" si="7"/>
        <v>项</v>
      </c>
    </row>
    <row r="165" s="293" customFormat="1" ht="36" customHeight="1" spans="1:7">
      <c r="A165" s="318" t="s">
        <v>1567</v>
      </c>
      <c r="B165" s="319" t="s">
        <v>1568</v>
      </c>
      <c r="C165" s="320"/>
      <c r="D165" s="320"/>
      <c r="E165" s="321" t="str">
        <f t="shared" si="8"/>
        <v/>
      </c>
      <c r="F165" s="316" t="str">
        <f t="shared" si="6"/>
        <v>否</v>
      </c>
      <c r="G165" s="300" t="str">
        <f t="shared" si="7"/>
        <v>项</v>
      </c>
    </row>
    <row r="166" s="293" customFormat="1" ht="36" customHeight="1" spans="1:7">
      <c r="A166" s="312" t="s">
        <v>1569</v>
      </c>
      <c r="B166" s="324" t="s">
        <v>1570</v>
      </c>
      <c r="C166" s="328"/>
      <c r="D166" s="328"/>
      <c r="E166" s="321" t="str">
        <f t="shared" si="8"/>
        <v/>
      </c>
      <c r="F166" s="316" t="str">
        <f t="shared" si="6"/>
        <v>否</v>
      </c>
      <c r="G166" s="300" t="str">
        <f t="shared" si="7"/>
        <v>款</v>
      </c>
    </row>
    <row r="167" s="293" customFormat="1" ht="36" customHeight="1" spans="1:7">
      <c r="A167" s="318" t="s">
        <v>1571</v>
      </c>
      <c r="B167" s="319" t="s">
        <v>874</v>
      </c>
      <c r="C167" s="320"/>
      <c r="D167" s="320"/>
      <c r="E167" s="321" t="str">
        <f t="shared" si="8"/>
        <v/>
      </c>
      <c r="F167" s="316" t="str">
        <f t="shared" si="6"/>
        <v>否</v>
      </c>
      <c r="G167" s="300" t="str">
        <f t="shared" si="7"/>
        <v>项</v>
      </c>
    </row>
    <row r="168" s="293" customFormat="1" ht="36" customHeight="1" spans="1:7">
      <c r="A168" s="318" t="s">
        <v>1572</v>
      </c>
      <c r="B168" s="319" t="s">
        <v>1573</v>
      </c>
      <c r="C168" s="320"/>
      <c r="D168" s="320"/>
      <c r="E168" s="321" t="str">
        <f t="shared" si="8"/>
        <v/>
      </c>
      <c r="F168" s="316" t="str">
        <f t="shared" si="6"/>
        <v>否</v>
      </c>
      <c r="G168" s="300" t="str">
        <f t="shared" si="7"/>
        <v>项</v>
      </c>
    </row>
    <row r="169" s="293" customFormat="1" ht="36" customHeight="1" spans="1:7">
      <c r="A169" s="312" t="s">
        <v>1574</v>
      </c>
      <c r="B169" s="324" t="s">
        <v>1575</v>
      </c>
      <c r="C169" s="320"/>
      <c r="D169" s="320"/>
      <c r="E169" s="321" t="str">
        <f t="shared" si="8"/>
        <v/>
      </c>
      <c r="F169" s="316" t="str">
        <f t="shared" si="6"/>
        <v>否</v>
      </c>
      <c r="G169" s="300" t="str">
        <f t="shared" si="7"/>
        <v>款</v>
      </c>
    </row>
    <row r="170" s="293" customFormat="1" ht="36" customHeight="1" spans="1:7">
      <c r="A170" s="312" t="s">
        <v>1576</v>
      </c>
      <c r="B170" s="324" t="s">
        <v>1577</v>
      </c>
      <c r="C170" s="320"/>
      <c r="D170" s="320"/>
      <c r="E170" s="321" t="str">
        <f t="shared" si="8"/>
        <v/>
      </c>
      <c r="F170" s="316" t="str">
        <f t="shared" si="6"/>
        <v>否</v>
      </c>
      <c r="G170" s="300" t="str">
        <f t="shared" si="7"/>
        <v>款</v>
      </c>
    </row>
    <row r="171" s="293" customFormat="1" ht="36" customHeight="1" spans="1:7">
      <c r="A171" s="318" t="s">
        <v>1578</v>
      </c>
      <c r="B171" s="319" t="s">
        <v>881</v>
      </c>
      <c r="C171" s="320"/>
      <c r="D171" s="320"/>
      <c r="E171" s="321" t="str">
        <f t="shared" si="8"/>
        <v/>
      </c>
      <c r="F171" s="316" t="str">
        <f t="shared" si="6"/>
        <v>否</v>
      </c>
      <c r="G171" s="300" t="str">
        <f t="shared" si="7"/>
        <v>项</v>
      </c>
    </row>
    <row r="172" s="293" customFormat="1" ht="36" customHeight="1" spans="1:7">
      <c r="A172" s="318" t="s">
        <v>1579</v>
      </c>
      <c r="B172" s="319" t="s">
        <v>1512</v>
      </c>
      <c r="C172" s="320"/>
      <c r="D172" s="320"/>
      <c r="E172" s="321" t="str">
        <f t="shared" si="8"/>
        <v/>
      </c>
      <c r="F172" s="316" t="str">
        <f t="shared" si="6"/>
        <v>否</v>
      </c>
      <c r="G172" s="300" t="str">
        <f t="shared" si="7"/>
        <v>项</v>
      </c>
    </row>
    <row r="173" s="293" customFormat="1" ht="36" customHeight="1" spans="1:7">
      <c r="A173" s="318" t="s">
        <v>1580</v>
      </c>
      <c r="B173" s="319" t="s">
        <v>1581</v>
      </c>
      <c r="C173" s="320"/>
      <c r="D173" s="320"/>
      <c r="E173" s="321" t="str">
        <f t="shared" si="8"/>
        <v/>
      </c>
      <c r="F173" s="316" t="str">
        <f t="shared" si="6"/>
        <v>否</v>
      </c>
      <c r="G173" s="300" t="str">
        <f t="shared" si="7"/>
        <v>项</v>
      </c>
    </row>
    <row r="174" s="293" customFormat="1" ht="36" customHeight="1" spans="1:7">
      <c r="A174" s="312" t="s">
        <v>95</v>
      </c>
      <c r="B174" s="313" t="s">
        <v>1582</v>
      </c>
      <c r="C174" s="327"/>
      <c r="D174" s="327"/>
      <c r="E174" s="321" t="str">
        <f t="shared" si="8"/>
        <v/>
      </c>
      <c r="F174" s="316" t="str">
        <f t="shared" si="6"/>
        <v>是</v>
      </c>
      <c r="G174" s="300" t="str">
        <f t="shared" si="7"/>
        <v>类</v>
      </c>
    </row>
    <row r="175" s="293" customFormat="1" ht="36" customHeight="1" spans="1:7">
      <c r="A175" s="312" t="s">
        <v>1583</v>
      </c>
      <c r="B175" s="313" t="s">
        <v>1584</v>
      </c>
      <c r="C175" s="328"/>
      <c r="D175" s="328"/>
      <c r="E175" s="321" t="str">
        <f t="shared" si="8"/>
        <v/>
      </c>
      <c r="F175" s="316" t="str">
        <f t="shared" si="6"/>
        <v>否</v>
      </c>
      <c r="G175" s="300" t="str">
        <f t="shared" si="7"/>
        <v>款</v>
      </c>
    </row>
    <row r="176" s="293" customFormat="1" ht="36" customHeight="1" spans="1:7">
      <c r="A176" s="318" t="s">
        <v>1585</v>
      </c>
      <c r="B176" s="317" t="s">
        <v>1586</v>
      </c>
      <c r="C176" s="320"/>
      <c r="D176" s="320"/>
      <c r="E176" s="321" t="str">
        <f t="shared" si="8"/>
        <v/>
      </c>
      <c r="F176" s="316" t="str">
        <f t="shared" si="6"/>
        <v>否</v>
      </c>
      <c r="G176" s="300" t="str">
        <f t="shared" si="7"/>
        <v>项</v>
      </c>
    </row>
    <row r="177" s="293" customFormat="1" ht="36" customHeight="1" spans="1:7">
      <c r="A177" s="318" t="s">
        <v>1587</v>
      </c>
      <c r="B177" s="319" t="s">
        <v>1588</v>
      </c>
      <c r="C177" s="320"/>
      <c r="D177" s="320"/>
      <c r="E177" s="321" t="str">
        <f t="shared" si="8"/>
        <v/>
      </c>
      <c r="F177" s="316" t="str">
        <f t="shared" si="6"/>
        <v>否</v>
      </c>
      <c r="G177" s="300" t="str">
        <f t="shared" si="7"/>
        <v>项</v>
      </c>
    </row>
    <row r="178" s="293" customFormat="1" ht="36" customHeight="1" spans="1:7">
      <c r="A178" s="312" t="s">
        <v>117</v>
      </c>
      <c r="B178" s="313" t="s">
        <v>1589</v>
      </c>
      <c r="C178" s="327">
        <v>7557</v>
      </c>
      <c r="D178" s="327">
        <v>76291</v>
      </c>
      <c r="E178" s="321">
        <f t="shared" si="8"/>
        <v>9.095</v>
      </c>
      <c r="F178" s="316" t="str">
        <f t="shared" si="6"/>
        <v>是</v>
      </c>
      <c r="G178" s="300" t="str">
        <f t="shared" si="7"/>
        <v>类</v>
      </c>
    </row>
    <row r="179" s="293" customFormat="1" ht="36" customHeight="1" spans="1:7">
      <c r="A179" s="312" t="s">
        <v>1590</v>
      </c>
      <c r="B179" s="313" t="s">
        <v>1591</v>
      </c>
      <c r="C179" s="328"/>
      <c r="D179" s="328"/>
      <c r="E179" s="321" t="str">
        <f t="shared" si="8"/>
        <v/>
      </c>
      <c r="F179" s="316" t="str">
        <f t="shared" si="6"/>
        <v>否</v>
      </c>
      <c r="G179" s="300" t="str">
        <f t="shared" si="7"/>
        <v>款</v>
      </c>
    </row>
    <row r="180" s="293" customFormat="1" ht="36" customHeight="1" spans="1:7">
      <c r="A180" s="318" t="s">
        <v>1592</v>
      </c>
      <c r="B180" s="317" t="s">
        <v>1593</v>
      </c>
      <c r="C180" s="320">
        <v>7557</v>
      </c>
      <c r="D180" s="320">
        <v>76290</v>
      </c>
      <c r="E180" s="321">
        <f t="shared" si="8"/>
        <v>9.095</v>
      </c>
      <c r="F180" s="316" t="str">
        <f t="shared" si="6"/>
        <v>是</v>
      </c>
      <c r="G180" s="300" t="str">
        <f t="shared" si="7"/>
        <v>项</v>
      </c>
    </row>
    <row r="181" s="293" customFormat="1" ht="36" customHeight="1" spans="1:7">
      <c r="A181" s="318" t="s">
        <v>1594</v>
      </c>
      <c r="B181" s="317" t="s">
        <v>1595</v>
      </c>
      <c r="C181" s="320"/>
      <c r="D181" s="320"/>
      <c r="E181" s="321" t="str">
        <f t="shared" si="8"/>
        <v/>
      </c>
      <c r="F181" s="316" t="str">
        <f t="shared" si="6"/>
        <v>否</v>
      </c>
      <c r="G181" s="300" t="str">
        <f t="shared" si="7"/>
        <v>项</v>
      </c>
    </row>
    <row r="182" s="293" customFormat="1" ht="36" customHeight="1" spans="1:7">
      <c r="A182" s="318" t="s">
        <v>1596</v>
      </c>
      <c r="B182" s="319" t="s">
        <v>1597</v>
      </c>
      <c r="C182" s="320"/>
      <c r="D182" s="320"/>
      <c r="E182" s="321" t="str">
        <f t="shared" si="8"/>
        <v/>
      </c>
      <c r="F182" s="316" t="str">
        <f t="shared" si="6"/>
        <v>否</v>
      </c>
      <c r="G182" s="300" t="str">
        <f t="shared" si="7"/>
        <v>项</v>
      </c>
    </row>
    <row r="183" s="293" customFormat="1" ht="36" customHeight="1" spans="1:7">
      <c r="A183" s="312" t="s">
        <v>1598</v>
      </c>
      <c r="B183" s="313" t="s">
        <v>1599</v>
      </c>
      <c r="C183" s="328"/>
      <c r="D183" s="328"/>
      <c r="E183" s="321" t="str">
        <f t="shared" si="8"/>
        <v/>
      </c>
      <c r="F183" s="316" t="str">
        <f t="shared" si="6"/>
        <v>否</v>
      </c>
      <c r="G183" s="300" t="str">
        <f t="shared" si="7"/>
        <v>款</v>
      </c>
    </row>
    <row r="184" s="293" customFormat="1" ht="36" customHeight="1" spans="1:7">
      <c r="A184" s="318" t="s">
        <v>1600</v>
      </c>
      <c r="B184" s="319" t="s">
        <v>1601</v>
      </c>
      <c r="C184" s="320"/>
      <c r="D184" s="320"/>
      <c r="E184" s="321" t="str">
        <f t="shared" si="8"/>
        <v/>
      </c>
      <c r="F184" s="316" t="str">
        <f t="shared" si="6"/>
        <v>否</v>
      </c>
      <c r="G184" s="300" t="str">
        <f t="shared" si="7"/>
        <v>项</v>
      </c>
    </row>
    <row r="185" s="293" customFormat="1" ht="36" customHeight="1" spans="1:7">
      <c r="A185" s="318" t="s">
        <v>1602</v>
      </c>
      <c r="B185" s="319" t="s">
        <v>1603</v>
      </c>
      <c r="C185" s="320"/>
      <c r="D185" s="320"/>
      <c r="E185" s="321" t="str">
        <f t="shared" si="8"/>
        <v/>
      </c>
      <c r="F185" s="316" t="str">
        <f t="shared" si="6"/>
        <v>否</v>
      </c>
      <c r="G185" s="300" t="str">
        <f t="shared" si="7"/>
        <v>项</v>
      </c>
    </row>
    <row r="186" s="293" customFormat="1" ht="36" customHeight="1" spans="1:7">
      <c r="A186" s="318" t="s">
        <v>1604</v>
      </c>
      <c r="B186" s="317" t="s">
        <v>1605</v>
      </c>
      <c r="C186" s="320"/>
      <c r="D186" s="320"/>
      <c r="E186" s="321" t="str">
        <f t="shared" si="8"/>
        <v/>
      </c>
      <c r="F186" s="316" t="str">
        <f t="shared" si="6"/>
        <v>否</v>
      </c>
      <c r="G186" s="300" t="str">
        <f t="shared" si="7"/>
        <v>项</v>
      </c>
    </row>
    <row r="187" s="293" customFormat="1" ht="36" customHeight="1" spans="1:7">
      <c r="A187" s="318" t="s">
        <v>1606</v>
      </c>
      <c r="B187" s="317" t="s">
        <v>1607</v>
      </c>
      <c r="C187" s="320"/>
      <c r="D187" s="320"/>
      <c r="E187" s="321" t="str">
        <f t="shared" si="8"/>
        <v/>
      </c>
      <c r="F187" s="316" t="str">
        <f t="shared" si="6"/>
        <v>否</v>
      </c>
      <c r="G187" s="300" t="str">
        <f t="shared" si="7"/>
        <v>项</v>
      </c>
    </row>
    <row r="188" s="293" customFormat="1" ht="36" customHeight="1" spans="1:7">
      <c r="A188" s="318" t="s">
        <v>1608</v>
      </c>
      <c r="B188" s="319" t="s">
        <v>1609</v>
      </c>
      <c r="C188" s="320"/>
      <c r="D188" s="320"/>
      <c r="E188" s="321" t="str">
        <f t="shared" si="8"/>
        <v/>
      </c>
      <c r="F188" s="316" t="str">
        <f t="shared" si="6"/>
        <v>否</v>
      </c>
      <c r="G188" s="300" t="str">
        <f t="shared" si="7"/>
        <v>项</v>
      </c>
    </row>
    <row r="189" s="293" customFormat="1" ht="36" customHeight="1" spans="1:7">
      <c r="A189" s="318" t="s">
        <v>1610</v>
      </c>
      <c r="B189" s="319" t="s">
        <v>1611</v>
      </c>
      <c r="C189" s="320"/>
      <c r="D189" s="320"/>
      <c r="E189" s="321" t="str">
        <f t="shared" si="8"/>
        <v/>
      </c>
      <c r="F189" s="316" t="str">
        <f t="shared" si="6"/>
        <v>否</v>
      </c>
      <c r="G189" s="300" t="str">
        <f t="shared" si="7"/>
        <v>项</v>
      </c>
    </row>
    <row r="190" s="293" customFormat="1" ht="36" customHeight="1" spans="1:7">
      <c r="A190" s="318" t="s">
        <v>1612</v>
      </c>
      <c r="B190" s="317" t="s">
        <v>1613</v>
      </c>
      <c r="C190" s="320"/>
      <c r="D190" s="320"/>
      <c r="E190" s="321" t="str">
        <f t="shared" si="8"/>
        <v/>
      </c>
      <c r="F190" s="316" t="str">
        <f t="shared" si="6"/>
        <v>否</v>
      </c>
      <c r="G190" s="300" t="str">
        <f t="shared" si="7"/>
        <v>项</v>
      </c>
    </row>
    <row r="191" s="293" customFormat="1" ht="36" customHeight="1" spans="1:7">
      <c r="A191" s="318" t="s">
        <v>1614</v>
      </c>
      <c r="B191" s="319" t="s">
        <v>1615</v>
      </c>
      <c r="C191" s="320"/>
      <c r="D191" s="320"/>
      <c r="E191" s="321" t="str">
        <f t="shared" si="8"/>
        <v/>
      </c>
      <c r="F191" s="316" t="str">
        <f t="shared" si="6"/>
        <v>否</v>
      </c>
      <c r="G191" s="300" t="str">
        <f t="shared" si="7"/>
        <v>项</v>
      </c>
    </row>
    <row r="192" s="293" customFormat="1" ht="36" customHeight="1" spans="1:7">
      <c r="A192" s="312" t="s">
        <v>1616</v>
      </c>
      <c r="B192" s="313" t="s">
        <v>1617</v>
      </c>
      <c r="C192" s="328"/>
      <c r="D192" s="328"/>
      <c r="E192" s="321" t="str">
        <f t="shared" si="8"/>
        <v/>
      </c>
      <c r="F192" s="316" t="str">
        <f t="shared" si="6"/>
        <v>否</v>
      </c>
      <c r="G192" s="300" t="str">
        <f t="shared" si="7"/>
        <v>款</v>
      </c>
    </row>
    <row r="193" s="293" customFormat="1" ht="36" customHeight="1" spans="1:7">
      <c r="A193" s="330">
        <v>2296001</v>
      </c>
      <c r="B193" s="319" t="s">
        <v>1618</v>
      </c>
      <c r="C193" s="320"/>
      <c r="D193" s="320"/>
      <c r="E193" s="321" t="str">
        <f t="shared" si="8"/>
        <v/>
      </c>
      <c r="F193" s="316" t="str">
        <f t="shared" si="6"/>
        <v>否</v>
      </c>
      <c r="G193" s="300" t="str">
        <f t="shared" si="7"/>
        <v>项</v>
      </c>
    </row>
    <row r="194" s="293" customFormat="1" ht="36" customHeight="1" spans="1:7">
      <c r="A194" s="318" t="s">
        <v>1619</v>
      </c>
      <c r="B194" s="317" t="s">
        <v>1620</v>
      </c>
      <c r="C194" s="320"/>
      <c r="D194" s="320">
        <v>1</v>
      </c>
      <c r="E194" s="321" t="str">
        <f t="shared" si="8"/>
        <v/>
      </c>
      <c r="F194" s="316" t="str">
        <f t="shared" si="6"/>
        <v>是</v>
      </c>
      <c r="G194" s="300" t="str">
        <f t="shared" si="7"/>
        <v>项</v>
      </c>
    </row>
    <row r="195" s="293" customFormat="1" ht="36" customHeight="1" spans="1:7">
      <c r="A195" s="318" t="s">
        <v>1621</v>
      </c>
      <c r="B195" s="317" t="s">
        <v>1622</v>
      </c>
      <c r="C195" s="320"/>
      <c r="D195" s="320"/>
      <c r="E195" s="321" t="str">
        <f t="shared" si="8"/>
        <v/>
      </c>
      <c r="F195" s="316" t="str">
        <f t="shared" si="6"/>
        <v>否</v>
      </c>
      <c r="G195" s="300" t="str">
        <f t="shared" si="7"/>
        <v>项</v>
      </c>
    </row>
    <row r="196" s="293" customFormat="1" ht="36" customHeight="1" spans="1:7">
      <c r="A196" s="318" t="s">
        <v>1623</v>
      </c>
      <c r="B196" s="319" t="s">
        <v>1624</v>
      </c>
      <c r="C196" s="320"/>
      <c r="D196" s="320"/>
      <c r="E196" s="321" t="str">
        <f t="shared" si="8"/>
        <v/>
      </c>
      <c r="F196" s="316" t="str">
        <f t="shared" ref="F196:F259" si="9">IF(LEN(A196)=3,"是",IF(B196&lt;&gt;"",IF(SUM(C196:D196)&lt;&gt;0,"是","否"),"是"))</f>
        <v>否</v>
      </c>
      <c r="G196" s="300" t="str">
        <f t="shared" ref="G196:G259" si="10">IF(LEN(A196)=3,"类",IF(LEN(A196)=5,"款","项"))</f>
        <v>项</v>
      </c>
    </row>
    <row r="197" s="293" customFormat="1" ht="36" customHeight="1" spans="1:7">
      <c r="A197" s="318" t="s">
        <v>1625</v>
      </c>
      <c r="B197" s="319" t="s">
        <v>1626</v>
      </c>
      <c r="C197" s="320"/>
      <c r="D197" s="320"/>
      <c r="E197" s="321" t="str">
        <f t="shared" si="8"/>
        <v/>
      </c>
      <c r="F197" s="316" t="str">
        <f t="shared" si="9"/>
        <v>否</v>
      </c>
      <c r="G197" s="300" t="str">
        <f t="shared" si="10"/>
        <v>项</v>
      </c>
    </row>
    <row r="198" s="293" customFormat="1" ht="36" customHeight="1" spans="1:7">
      <c r="A198" s="318" t="s">
        <v>1627</v>
      </c>
      <c r="B198" s="317" t="s">
        <v>1628</v>
      </c>
      <c r="C198" s="320"/>
      <c r="D198" s="320"/>
      <c r="E198" s="321" t="str">
        <f t="shared" si="8"/>
        <v/>
      </c>
      <c r="F198" s="316" t="str">
        <f t="shared" si="9"/>
        <v>否</v>
      </c>
      <c r="G198" s="300" t="str">
        <f t="shared" si="10"/>
        <v>项</v>
      </c>
    </row>
    <row r="199" s="293" customFormat="1" ht="36" customHeight="1" spans="1:7">
      <c r="A199" s="318" t="s">
        <v>1629</v>
      </c>
      <c r="B199" s="319" t="s">
        <v>1630</v>
      </c>
      <c r="C199" s="320"/>
      <c r="D199" s="320"/>
      <c r="E199" s="321" t="str">
        <f t="shared" si="8"/>
        <v/>
      </c>
      <c r="F199" s="316" t="str">
        <f t="shared" si="9"/>
        <v>否</v>
      </c>
      <c r="G199" s="300" t="str">
        <f t="shared" si="10"/>
        <v>项</v>
      </c>
    </row>
    <row r="200" s="293" customFormat="1" ht="36" customHeight="1" spans="1:7">
      <c r="A200" s="318" t="s">
        <v>1631</v>
      </c>
      <c r="B200" s="319" t="s">
        <v>1632</v>
      </c>
      <c r="C200" s="320"/>
      <c r="D200" s="320"/>
      <c r="E200" s="321" t="str">
        <f t="shared" si="8"/>
        <v/>
      </c>
      <c r="F200" s="316" t="str">
        <f t="shared" si="9"/>
        <v>否</v>
      </c>
      <c r="G200" s="300" t="str">
        <f t="shared" si="10"/>
        <v>项</v>
      </c>
    </row>
    <row r="201" s="293" customFormat="1" ht="36" customHeight="1" spans="1:7">
      <c r="A201" s="318" t="s">
        <v>1633</v>
      </c>
      <c r="B201" s="319" t="s">
        <v>1634</v>
      </c>
      <c r="C201" s="320"/>
      <c r="D201" s="320"/>
      <c r="E201" s="321" t="str">
        <f t="shared" si="8"/>
        <v/>
      </c>
      <c r="F201" s="316" t="str">
        <f t="shared" si="9"/>
        <v>否</v>
      </c>
      <c r="G201" s="300" t="str">
        <f t="shared" si="10"/>
        <v>项</v>
      </c>
    </row>
    <row r="202" s="293" customFormat="1" ht="36" customHeight="1" spans="1:7">
      <c r="A202" s="318" t="s">
        <v>1635</v>
      </c>
      <c r="B202" s="319" t="s">
        <v>1636</v>
      </c>
      <c r="C202" s="320"/>
      <c r="D202" s="320"/>
      <c r="E202" s="321" t="str">
        <f t="shared" ref="E202:E222" si="11">IF(C202&gt;0,D202/C202-1,IF(C202&lt;0,-(D202/C202-1),""))</f>
        <v/>
      </c>
      <c r="F202" s="316" t="str">
        <f t="shared" si="9"/>
        <v>否</v>
      </c>
      <c r="G202" s="300" t="str">
        <f t="shared" si="10"/>
        <v>项</v>
      </c>
    </row>
    <row r="203" s="293" customFormat="1" ht="36" customHeight="1" spans="1:7">
      <c r="A203" s="318" t="s">
        <v>1637</v>
      </c>
      <c r="B203" s="317" t="s">
        <v>1638</v>
      </c>
      <c r="C203" s="320"/>
      <c r="D203" s="320"/>
      <c r="E203" s="321" t="str">
        <f t="shared" si="11"/>
        <v/>
      </c>
      <c r="F203" s="316" t="str">
        <f t="shared" si="9"/>
        <v>否</v>
      </c>
      <c r="G203" s="300" t="str">
        <f t="shared" si="10"/>
        <v>项</v>
      </c>
    </row>
    <row r="204" s="293" customFormat="1" ht="36" customHeight="1" spans="1:7">
      <c r="A204" s="312" t="s">
        <v>113</v>
      </c>
      <c r="B204" s="313" t="s">
        <v>1639</v>
      </c>
      <c r="C204" s="327">
        <v>56900</v>
      </c>
      <c r="D204" s="327">
        <v>49000</v>
      </c>
      <c r="E204" s="321">
        <f t="shared" si="11"/>
        <v>-0.139</v>
      </c>
      <c r="F204" s="316" t="str">
        <f t="shared" si="9"/>
        <v>是</v>
      </c>
      <c r="G204" s="300" t="str">
        <f t="shared" si="10"/>
        <v>类</v>
      </c>
    </row>
    <row r="205" s="293" customFormat="1" ht="36" customHeight="1" spans="1:7">
      <c r="A205" s="318" t="s">
        <v>1640</v>
      </c>
      <c r="B205" s="319" t="s">
        <v>1641</v>
      </c>
      <c r="C205" s="320"/>
      <c r="D205" s="320"/>
      <c r="E205" s="321" t="str">
        <f t="shared" si="11"/>
        <v/>
      </c>
      <c r="F205" s="316" t="str">
        <f t="shared" si="9"/>
        <v>否</v>
      </c>
      <c r="G205" s="300" t="str">
        <f t="shared" si="10"/>
        <v>项</v>
      </c>
    </row>
    <row r="206" s="293" customFormat="1" ht="36" customHeight="1" spans="1:7">
      <c r="A206" s="318" t="s">
        <v>1642</v>
      </c>
      <c r="B206" s="319" t="s">
        <v>1643</v>
      </c>
      <c r="C206" s="320"/>
      <c r="D206" s="320"/>
      <c r="E206" s="321" t="str">
        <f t="shared" si="11"/>
        <v/>
      </c>
      <c r="F206" s="316" t="str">
        <f t="shared" si="9"/>
        <v>否</v>
      </c>
      <c r="G206" s="300" t="str">
        <f t="shared" si="10"/>
        <v>项</v>
      </c>
    </row>
    <row r="207" s="293" customFormat="1" ht="36" customHeight="1" spans="1:7">
      <c r="A207" s="318" t="s">
        <v>1644</v>
      </c>
      <c r="B207" s="319" t="s">
        <v>1645</v>
      </c>
      <c r="C207" s="320"/>
      <c r="D207" s="320"/>
      <c r="E207" s="321" t="str">
        <f t="shared" si="11"/>
        <v/>
      </c>
      <c r="F207" s="316" t="str">
        <f t="shared" si="9"/>
        <v>否</v>
      </c>
      <c r="G207" s="300" t="str">
        <f t="shared" si="10"/>
        <v>项</v>
      </c>
    </row>
    <row r="208" s="293" customFormat="1" ht="36" customHeight="1" spans="1:7">
      <c r="A208" s="318" t="s">
        <v>1646</v>
      </c>
      <c r="B208" s="319" t="s">
        <v>1647</v>
      </c>
      <c r="C208" s="320">
        <v>17900</v>
      </c>
      <c r="D208" s="320">
        <v>10000</v>
      </c>
      <c r="E208" s="321">
        <f t="shared" si="11"/>
        <v>-0.441</v>
      </c>
      <c r="F208" s="316" t="str">
        <f t="shared" si="9"/>
        <v>是</v>
      </c>
      <c r="G208" s="300" t="str">
        <f t="shared" si="10"/>
        <v>项</v>
      </c>
    </row>
    <row r="209" s="293" customFormat="1" ht="36" customHeight="1" spans="1:7">
      <c r="A209" s="318" t="s">
        <v>1648</v>
      </c>
      <c r="B209" s="319" t="s">
        <v>1649</v>
      </c>
      <c r="C209" s="320"/>
      <c r="D209" s="320"/>
      <c r="E209" s="321" t="str">
        <f t="shared" si="11"/>
        <v/>
      </c>
      <c r="F209" s="316" t="str">
        <f t="shared" si="9"/>
        <v>否</v>
      </c>
      <c r="G209" s="300" t="str">
        <f t="shared" si="10"/>
        <v>项</v>
      </c>
    </row>
    <row r="210" s="293" customFormat="1" ht="36" customHeight="1" spans="1:7">
      <c r="A210" s="318" t="s">
        <v>1650</v>
      </c>
      <c r="B210" s="319" t="s">
        <v>1651</v>
      </c>
      <c r="C210" s="320"/>
      <c r="D210" s="320"/>
      <c r="E210" s="321" t="str">
        <f t="shared" si="11"/>
        <v/>
      </c>
      <c r="F210" s="316" t="str">
        <f t="shared" si="9"/>
        <v>否</v>
      </c>
      <c r="G210" s="300" t="str">
        <f t="shared" si="10"/>
        <v>项</v>
      </c>
    </row>
    <row r="211" s="293" customFormat="1" ht="36" customHeight="1" spans="1:7">
      <c r="A211" s="318" t="s">
        <v>1652</v>
      </c>
      <c r="B211" s="319" t="s">
        <v>1653</v>
      </c>
      <c r="C211" s="320"/>
      <c r="D211" s="320"/>
      <c r="E211" s="321" t="str">
        <f t="shared" si="11"/>
        <v/>
      </c>
      <c r="F211" s="316" t="str">
        <f t="shared" si="9"/>
        <v>否</v>
      </c>
      <c r="G211" s="300" t="str">
        <f t="shared" si="10"/>
        <v>项</v>
      </c>
    </row>
    <row r="212" s="293" customFormat="1" ht="36" customHeight="1" spans="1:7">
      <c r="A212" s="318" t="s">
        <v>1654</v>
      </c>
      <c r="B212" s="319" t="s">
        <v>1655</v>
      </c>
      <c r="C212" s="320"/>
      <c r="D212" s="320"/>
      <c r="E212" s="321" t="str">
        <f t="shared" si="11"/>
        <v/>
      </c>
      <c r="F212" s="316" t="str">
        <f t="shared" si="9"/>
        <v>否</v>
      </c>
      <c r="G212" s="300" t="str">
        <f t="shared" si="10"/>
        <v>项</v>
      </c>
    </row>
    <row r="213" s="293" customFormat="1" ht="36" customHeight="1" spans="1:7">
      <c r="A213" s="318" t="s">
        <v>1656</v>
      </c>
      <c r="B213" s="319" t="s">
        <v>1657</v>
      </c>
      <c r="C213" s="320"/>
      <c r="D213" s="320"/>
      <c r="E213" s="321" t="str">
        <f t="shared" si="11"/>
        <v/>
      </c>
      <c r="F213" s="316" t="str">
        <f t="shared" si="9"/>
        <v>否</v>
      </c>
      <c r="G213" s="300" t="str">
        <f t="shared" si="10"/>
        <v>项</v>
      </c>
    </row>
    <row r="214" s="293" customFormat="1" ht="36" customHeight="1" spans="1:7">
      <c r="A214" s="318" t="s">
        <v>1658</v>
      </c>
      <c r="B214" s="319" t="s">
        <v>1659</v>
      </c>
      <c r="C214" s="320"/>
      <c r="D214" s="320"/>
      <c r="E214" s="321" t="str">
        <f t="shared" si="11"/>
        <v/>
      </c>
      <c r="F214" s="316" t="str">
        <f t="shared" si="9"/>
        <v>否</v>
      </c>
      <c r="G214" s="300" t="str">
        <f t="shared" si="10"/>
        <v>项</v>
      </c>
    </row>
    <row r="215" s="293" customFormat="1" ht="36" customHeight="1" spans="1:7">
      <c r="A215" s="318" t="s">
        <v>1660</v>
      </c>
      <c r="B215" s="319" t="s">
        <v>1661</v>
      </c>
      <c r="C215" s="320"/>
      <c r="D215" s="320"/>
      <c r="E215" s="321" t="str">
        <f t="shared" si="11"/>
        <v/>
      </c>
      <c r="F215" s="316" t="str">
        <f t="shared" si="9"/>
        <v>否</v>
      </c>
      <c r="G215" s="300" t="str">
        <f t="shared" si="10"/>
        <v>项</v>
      </c>
    </row>
    <row r="216" s="293" customFormat="1" ht="36" customHeight="1" spans="1:7">
      <c r="A216" s="318" t="s">
        <v>1662</v>
      </c>
      <c r="B216" s="319" t="s">
        <v>1663</v>
      </c>
      <c r="C216" s="320">
        <v>8200</v>
      </c>
      <c r="D216" s="320">
        <v>8200</v>
      </c>
      <c r="E216" s="321">
        <f t="shared" si="11"/>
        <v>0</v>
      </c>
      <c r="F216" s="316" t="str">
        <f t="shared" si="9"/>
        <v>是</v>
      </c>
      <c r="G216" s="300" t="str">
        <f t="shared" si="10"/>
        <v>项</v>
      </c>
    </row>
    <row r="217" s="293" customFormat="1" ht="36" customHeight="1" spans="1:7">
      <c r="A217" s="318" t="s">
        <v>1664</v>
      </c>
      <c r="B217" s="319" t="s">
        <v>1665</v>
      </c>
      <c r="C217" s="320">
        <v>5800</v>
      </c>
      <c r="D217" s="320">
        <v>5800</v>
      </c>
      <c r="E217" s="321">
        <f t="shared" si="11"/>
        <v>0</v>
      </c>
      <c r="F217" s="316" t="str">
        <f t="shared" si="9"/>
        <v>是</v>
      </c>
      <c r="G217" s="300" t="str">
        <f t="shared" si="10"/>
        <v>项</v>
      </c>
    </row>
    <row r="218" s="293" customFormat="1" ht="36" customHeight="1" spans="1:7">
      <c r="A218" s="318" t="s">
        <v>1666</v>
      </c>
      <c r="B218" s="319" t="s">
        <v>1667</v>
      </c>
      <c r="C218" s="320"/>
      <c r="D218" s="320"/>
      <c r="E218" s="321" t="str">
        <f t="shared" si="11"/>
        <v/>
      </c>
      <c r="F218" s="316" t="str">
        <f t="shared" si="9"/>
        <v>否</v>
      </c>
      <c r="G218" s="300" t="str">
        <f t="shared" si="10"/>
        <v>项</v>
      </c>
    </row>
    <row r="219" s="293" customFormat="1" ht="36" customHeight="1" spans="1:7">
      <c r="A219" s="318" t="s">
        <v>1668</v>
      </c>
      <c r="B219" s="317" t="s">
        <v>1669</v>
      </c>
      <c r="C219" s="320">
        <v>15000</v>
      </c>
      <c r="D219" s="320">
        <v>15000</v>
      </c>
      <c r="E219" s="321">
        <f t="shared" si="11"/>
        <v>0</v>
      </c>
      <c r="F219" s="316" t="str">
        <f t="shared" si="9"/>
        <v>是</v>
      </c>
      <c r="G219" s="300" t="str">
        <f t="shared" si="10"/>
        <v>项</v>
      </c>
    </row>
    <row r="220" s="293" customFormat="1" ht="36" customHeight="1" spans="1:7">
      <c r="A220" s="318" t="s">
        <v>1670</v>
      </c>
      <c r="B220" s="317" t="s">
        <v>1671</v>
      </c>
      <c r="C220" s="320">
        <v>10000</v>
      </c>
      <c r="D220" s="320">
        <v>10000</v>
      </c>
      <c r="E220" s="321">
        <f t="shared" si="11"/>
        <v>0</v>
      </c>
      <c r="F220" s="316" t="str">
        <f t="shared" si="9"/>
        <v>是</v>
      </c>
      <c r="G220" s="300" t="str">
        <f t="shared" si="10"/>
        <v>项</v>
      </c>
    </row>
    <row r="221" s="293" customFormat="1" ht="36" customHeight="1" spans="1:7">
      <c r="A221" s="312" t="s">
        <v>115</v>
      </c>
      <c r="B221" s="313" t="s">
        <v>1672</v>
      </c>
      <c r="C221" s="327">
        <v>2000</v>
      </c>
      <c r="D221" s="327">
        <v>2000</v>
      </c>
      <c r="E221" s="321">
        <f t="shared" si="11"/>
        <v>0</v>
      </c>
      <c r="F221" s="316" t="str">
        <f t="shared" si="9"/>
        <v>是</v>
      </c>
      <c r="G221" s="300" t="str">
        <f t="shared" si="10"/>
        <v>类</v>
      </c>
    </row>
    <row r="222" s="293" customFormat="1" ht="36" customHeight="1" spans="1:7">
      <c r="A222" s="329">
        <v>23304</v>
      </c>
      <c r="B222" s="313" t="s">
        <v>1673</v>
      </c>
      <c r="C222" s="328">
        <v>2000</v>
      </c>
      <c r="D222" s="328">
        <v>2000</v>
      </c>
      <c r="E222" s="321">
        <f t="shared" si="11"/>
        <v>0</v>
      </c>
      <c r="F222" s="316" t="str">
        <f t="shared" si="9"/>
        <v>是</v>
      </c>
      <c r="G222" s="300" t="str">
        <f t="shared" si="10"/>
        <v>款</v>
      </c>
    </row>
    <row r="223" s="293" customFormat="1" ht="36" customHeight="1" spans="1:7">
      <c r="A223" s="318" t="s">
        <v>1674</v>
      </c>
      <c r="B223" s="319" t="s">
        <v>1675</v>
      </c>
      <c r="C223" s="320"/>
      <c r="D223" s="320"/>
      <c r="E223" s="321" t="str">
        <f t="shared" ref="E223:E269" si="12">IF(C223&gt;0,D223/C223-1,IF(C223&lt;0,-(D223/C223-1),""))</f>
        <v/>
      </c>
      <c r="F223" s="316" t="str">
        <f t="shared" si="9"/>
        <v>否</v>
      </c>
      <c r="G223" s="300" t="str">
        <f t="shared" si="10"/>
        <v>项</v>
      </c>
    </row>
    <row r="224" s="293" customFormat="1" ht="36" customHeight="1" spans="1:7">
      <c r="A224" s="318" t="s">
        <v>1676</v>
      </c>
      <c r="B224" s="319" t="s">
        <v>1677</v>
      </c>
      <c r="C224" s="320"/>
      <c r="D224" s="320"/>
      <c r="E224" s="321" t="str">
        <f t="shared" si="12"/>
        <v/>
      </c>
      <c r="F224" s="316" t="str">
        <f t="shared" si="9"/>
        <v>否</v>
      </c>
      <c r="G224" s="300" t="str">
        <f t="shared" si="10"/>
        <v>项</v>
      </c>
    </row>
    <row r="225" s="293" customFormat="1" ht="36" customHeight="1" spans="1:7">
      <c r="A225" s="318" t="s">
        <v>1678</v>
      </c>
      <c r="B225" s="319" t="s">
        <v>1679</v>
      </c>
      <c r="C225" s="320"/>
      <c r="D225" s="320"/>
      <c r="E225" s="321" t="str">
        <f t="shared" si="12"/>
        <v/>
      </c>
      <c r="F225" s="316" t="str">
        <f t="shared" si="9"/>
        <v>否</v>
      </c>
      <c r="G225" s="300" t="str">
        <f t="shared" si="10"/>
        <v>项</v>
      </c>
    </row>
    <row r="226" s="293" customFormat="1" ht="36" customHeight="1" spans="1:7">
      <c r="A226" s="318" t="s">
        <v>1680</v>
      </c>
      <c r="B226" s="319" t="s">
        <v>1681</v>
      </c>
      <c r="C226" s="320"/>
      <c r="D226" s="320"/>
      <c r="E226" s="321" t="str">
        <f t="shared" si="12"/>
        <v/>
      </c>
      <c r="F226" s="316" t="str">
        <f t="shared" si="9"/>
        <v>否</v>
      </c>
      <c r="G226" s="300" t="str">
        <f t="shared" si="10"/>
        <v>项</v>
      </c>
    </row>
    <row r="227" s="293" customFormat="1" ht="36" customHeight="1" spans="1:7">
      <c r="A227" s="318" t="s">
        <v>1682</v>
      </c>
      <c r="B227" s="319" t="s">
        <v>1683</v>
      </c>
      <c r="C227" s="320">
        <v>300</v>
      </c>
      <c r="D227" s="320">
        <v>300</v>
      </c>
      <c r="E227" s="321">
        <f t="shared" si="12"/>
        <v>0</v>
      </c>
      <c r="F227" s="316" t="str">
        <f t="shared" si="9"/>
        <v>是</v>
      </c>
      <c r="G227" s="300" t="str">
        <f t="shared" si="10"/>
        <v>项</v>
      </c>
    </row>
    <row r="228" s="293" customFormat="1" ht="36" customHeight="1" spans="1:7">
      <c r="A228" s="318" t="s">
        <v>1684</v>
      </c>
      <c r="B228" s="319" t="s">
        <v>1685</v>
      </c>
      <c r="C228" s="320"/>
      <c r="D228" s="320"/>
      <c r="E228" s="321" t="str">
        <f t="shared" si="12"/>
        <v/>
      </c>
      <c r="F228" s="316" t="str">
        <f t="shared" si="9"/>
        <v>否</v>
      </c>
      <c r="G228" s="300" t="str">
        <f t="shared" si="10"/>
        <v>项</v>
      </c>
    </row>
    <row r="229" s="293" customFormat="1" ht="36" customHeight="1" spans="1:7">
      <c r="A229" s="318" t="s">
        <v>1686</v>
      </c>
      <c r="B229" s="319" t="s">
        <v>1687</v>
      </c>
      <c r="C229" s="320"/>
      <c r="D229" s="320"/>
      <c r="E229" s="321" t="str">
        <f t="shared" si="12"/>
        <v/>
      </c>
      <c r="F229" s="316" t="str">
        <f t="shared" si="9"/>
        <v>否</v>
      </c>
      <c r="G229" s="300" t="str">
        <f t="shared" si="10"/>
        <v>项</v>
      </c>
    </row>
    <row r="230" s="293" customFormat="1" ht="36" customHeight="1" spans="1:7">
      <c r="A230" s="318" t="s">
        <v>1688</v>
      </c>
      <c r="B230" s="319" t="s">
        <v>1689</v>
      </c>
      <c r="C230" s="320"/>
      <c r="D230" s="320"/>
      <c r="E230" s="321" t="str">
        <f t="shared" si="12"/>
        <v/>
      </c>
      <c r="F230" s="316" t="str">
        <f t="shared" si="9"/>
        <v>否</v>
      </c>
      <c r="G230" s="300" t="str">
        <f t="shared" si="10"/>
        <v>项</v>
      </c>
    </row>
    <row r="231" s="293" customFormat="1" ht="36" customHeight="1" spans="1:7">
      <c r="A231" s="318" t="s">
        <v>1690</v>
      </c>
      <c r="B231" s="319" t="s">
        <v>1691</v>
      </c>
      <c r="C231" s="320"/>
      <c r="D231" s="320"/>
      <c r="E231" s="321" t="str">
        <f t="shared" si="12"/>
        <v/>
      </c>
      <c r="F231" s="316" t="str">
        <f t="shared" si="9"/>
        <v>否</v>
      </c>
      <c r="G231" s="300" t="str">
        <f t="shared" si="10"/>
        <v>项</v>
      </c>
    </row>
    <row r="232" s="293" customFormat="1" ht="36" customHeight="1" spans="1:7">
      <c r="A232" s="318" t="s">
        <v>1692</v>
      </c>
      <c r="B232" s="319" t="s">
        <v>1693</v>
      </c>
      <c r="C232" s="320"/>
      <c r="D232" s="320"/>
      <c r="E232" s="321" t="str">
        <f t="shared" si="12"/>
        <v/>
      </c>
      <c r="F232" s="316" t="str">
        <f t="shared" si="9"/>
        <v>否</v>
      </c>
      <c r="G232" s="300" t="str">
        <f t="shared" si="10"/>
        <v>项</v>
      </c>
    </row>
    <row r="233" s="293" customFormat="1" ht="36" customHeight="1" spans="1:7">
      <c r="A233" s="318" t="s">
        <v>1694</v>
      </c>
      <c r="B233" s="319" t="s">
        <v>1695</v>
      </c>
      <c r="C233" s="320"/>
      <c r="D233" s="320"/>
      <c r="E233" s="321" t="str">
        <f t="shared" si="12"/>
        <v/>
      </c>
      <c r="F233" s="316" t="str">
        <f t="shared" si="9"/>
        <v>否</v>
      </c>
      <c r="G233" s="300" t="str">
        <f t="shared" si="10"/>
        <v>项</v>
      </c>
    </row>
    <row r="234" s="293" customFormat="1" ht="36" customHeight="1" spans="1:7">
      <c r="A234" s="318" t="s">
        <v>1696</v>
      </c>
      <c r="B234" s="319" t="s">
        <v>1697</v>
      </c>
      <c r="C234" s="320">
        <v>700</v>
      </c>
      <c r="D234" s="320">
        <v>700</v>
      </c>
      <c r="E234" s="321">
        <f t="shared" si="12"/>
        <v>0</v>
      </c>
      <c r="F234" s="316" t="str">
        <f t="shared" si="9"/>
        <v>是</v>
      </c>
      <c r="G234" s="300" t="str">
        <f t="shared" si="10"/>
        <v>项</v>
      </c>
    </row>
    <row r="235" s="293" customFormat="1" ht="36" customHeight="1" spans="1:7">
      <c r="A235" s="318" t="s">
        <v>1698</v>
      </c>
      <c r="B235" s="319" t="s">
        <v>1699</v>
      </c>
      <c r="C235" s="320"/>
      <c r="D235" s="320"/>
      <c r="E235" s="321" t="str">
        <f t="shared" si="12"/>
        <v/>
      </c>
      <c r="F235" s="316" t="str">
        <f t="shared" si="9"/>
        <v>否</v>
      </c>
      <c r="G235" s="300" t="str">
        <f t="shared" si="10"/>
        <v>项</v>
      </c>
    </row>
    <row r="236" s="293" customFormat="1" ht="36" customHeight="1" spans="1:7">
      <c r="A236" s="318" t="s">
        <v>1700</v>
      </c>
      <c r="B236" s="319" t="s">
        <v>1701</v>
      </c>
      <c r="C236" s="320"/>
      <c r="D236" s="320"/>
      <c r="E236" s="321" t="str">
        <f t="shared" si="12"/>
        <v/>
      </c>
      <c r="F236" s="316" t="str">
        <f t="shared" si="9"/>
        <v>否</v>
      </c>
      <c r="G236" s="300" t="str">
        <f t="shared" si="10"/>
        <v>项</v>
      </c>
    </row>
    <row r="237" s="293" customFormat="1" ht="36" customHeight="1" spans="1:7">
      <c r="A237" s="318" t="s">
        <v>1702</v>
      </c>
      <c r="B237" s="317" t="s">
        <v>1703</v>
      </c>
      <c r="C237" s="320">
        <v>1000</v>
      </c>
      <c r="D237" s="320">
        <v>1000</v>
      </c>
      <c r="E237" s="321">
        <f t="shared" si="12"/>
        <v>0</v>
      </c>
      <c r="F237" s="316" t="str">
        <f t="shared" si="9"/>
        <v>是</v>
      </c>
      <c r="G237" s="300" t="str">
        <f t="shared" si="10"/>
        <v>项</v>
      </c>
    </row>
    <row r="238" s="293" customFormat="1" ht="36" customHeight="1" spans="1:7">
      <c r="A238" s="318" t="s">
        <v>1704</v>
      </c>
      <c r="B238" s="317" t="s">
        <v>1705</v>
      </c>
      <c r="C238" s="320"/>
      <c r="D238" s="320"/>
      <c r="E238" s="321" t="str">
        <f t="shared" si="12"/>
        <v/>
      </c>
      <c r="F238" s="316" t="str">
        <f t="shared" si="9"/>
        <v>否</v>
      </c>
      <c r="G238" s="300" t="str">
        <f t="shared" si="10"/>
        <v>项</v>
      </c>
    </row>
    <row r="239" s="293" customFormat="1" ht="36" customHeight="1" spans="1:7">
      <c r="A239" s="329" t="s">
        <v>1706</v>
      </c>
      <c r="B239" s="313" t="s">
        <v>1707</v>
      </c>
      <c r="C239" s="327"/>
      <c r="D239" s="327"/>
      <c r="E239" s="321" t="str">
        <f t="shared" si="12"/>
        <v/>
      </c>
      <c r="F239" s="316" t="str">
        <f t="shared" si="9"/>
        <v>是</v>
      </c>
      <c r="G239" s="300" t="str">
        <f t="shared" si="10"/>
        <v>类</v>
      </c>
    </row>
    <row r="240" s="293" customFormat="1" ht="36" customHeight="1" spans="1:7">
      <c r="A240" s="329" t="s">
        <v>1708</v>
      </c>
      <c r="B240" s="324" t="s">
        <v>1709</v>
      </c>
      <c r="C240" s="328"/>
      <c r="D240" s="328"/>
      <c r="E240" s="321" t="str">
        <f t="shared" si="12"/>
        <v/>
      </c>
      <c r="F240" s="316" t="str">
        <f t="shared" si="9"/>
        <v>否</v>
      </c>
      <c r="G240" s="300" t="str">
        <f t="shared" si="10"/>
        <v>款</v>
      </c>
    </row>
    <row r="241" s="293" customFormat="1" ht="36" customHeight="1" spans="1:7">
      <c r="A241" s="330" t="s">
        <v>1710</v>
      </c>
      <c r="B241" s="319" t="s">
        <v>1711</v>
      </c>
      <c r="C241" s="320"/>
      <c r="D241" s="320"/>
      <c r="E241" s="321" t="str">
        <f t="shared" si="12"/>
        <v/>
      </c>
      <c r="F241" s="316" t="str">
        <f t="shared" si="9"/>
        <v>否</v>
      </c>
      <c r="G241" s="300" t="str">
        <f t="shared" si="10"/>
        <v>项</v>
      </c>
    </row>
    <row r="242" s="293" customFormat="1" ht="36" customHeight="1" spans="1:7">
      <c r="A242" s="330" t="s">
        <v>1712</v>
      </c>
      <c r="B242" s="319" t="s">
        <v>1713</v>
      </c>
      <c r="C242" s="320"/>
      <c r="D242" s="320"/>
      <c r="E242" s="321" t="str">
        <f t="shared" si="12"/>
        <v/>
      </c>
      <c r="F242" s="316" t="str">
        <f t="shared" si="9"/>
        <v>否</v>
      </c>
      <c r="G242" s="300" t="str">
        <f t="shared" si="10"/>
        <v>项</v>
      </c>
    </row>
    <row r="243" s="293" customFormat="1" ht="36" customHeight="1" spans="1:7">
      <c r="A243" s="330" t="s">
        <v>1714</v>
      </c>
      <c r="B243" s="319" t="s">
        <v>1715</v>
      </c>
      <c r="C243" s="320"/>
      <c r="D243" s="320"/>
      <c r="E243" s="321" t="str">
        <f t="shared" si="12"/>
        <v/>
      </c>
      <c r="F243" s="316" t="str">
        <f t="shared" si="9"/>
        <v>否</v>
      </c>
      <c r="G243" s="300" t="str">
        <f t="shared" si="10"/>
        <v>项</v>
      </c>
    </row>
    <row r="244" s="293" customFormat="1" ht="36" customHeight="1" spans="1:7">
      <c r="A244" s="330" t="s">
        <v>1716</v>
      </c>
      <c r="B244" s="319" t="s">
        <v>1717</v>
      </c>
      <c r="C244" s="320"/>
      <c r="D244" s="320"/>
      <c r="E244" s="321" t="str">
        <f t="shared" si="12"/>
        <v/>
      </c>
      <c r="F244" s="316" t="str">
        <f t="shared" si="9"/>
        <v>否</v>
      </c>
      <c r="G244" s="300" t="str">
        <f t="shared" si="10"/>
        <v>项</v>
      </c>
    </row>
    <row r="245" s="293" customFormat="1" ht="36" customHeight="1" spans="1:7">
      <c r="A245" s="330" t="s">
        <v>1718</v>
      </c>
      <c r="B245" s="319" t="s">
        <v>1719</v>
      </c>
      <c r="C245" s="320"/>
      <c r="D245" s="320"/>
      <c r="E245" s="321" t="str">
        <f t="shared" si="12"/>
        <v/>
      </c>
      <c r="F245" s="316" t="str">
        <f t="shared" si="9"/>
        <v>否</v>
      </c>
      <c r="G245" s="300" t="str">
        <f t="shared" si="10"/>
        <v>项</v>
      </c>
    </row>
    <row r="246" s="293" customFormat="1" ht="36" customHeight="1" spans="1:7">
      <c r="A246" s="330" t="s">
        <v>1720</v>
      </c>
      <c r="B246" s="319" t="s">
        <v>1721</v>
      </c>
      <c r="C246" s="320"/>
      <c r="D246" s="320"/>
      <c r="E246" s="321" t="str">
        <f t="shared" si="12"/>
        <v/>
      </c>
      <c r="F246" s="316" t="str">
        <f t="shared" si="9"/>
        <v>否</v>
      </c>
      <c r="G246" s="300" t="str">
        <f t="shared" si="10"/>
        <v>项</v>
      </c>
    </row>
    <row r="247" s="293" customFormat="1" ht="36" customHeight="1" spans="1:7">
      <c r="A247" s="330" t="s">
        <v>1722</v>
      </c>
      <c r="B247" s="319" t="s">
        <v>1723</v>
      </c>
      <c r="C247" s="320"/>
      <c r="D247" s="320"/>
      <c r="E247" s="321" t="str">
        <f t="shared" si="12"/>
        <v/>
      </c>
      <c r="F247" s="316" t="str">
        <f t="shared" si="9"/>
        <v>否</v>
      </c>
      <c r="G247" s="300" t="str">
        <f t="shared" si="10"/>
        <v>项</v>
      </c>
    </row>
    <row r="248" s="293" customFormat="1" ht="36" customHeight="1" spans="1:7">
      <c r="A248" s="330" t="s">
        <v>1724</v>
      </c>
      <c r="B248" s="319" t="s">
        <v>1725</v>
      </c>
      <c r="C248" s="320"/>
      <c r="D248" s="320"/>
      <c r="E248" s="321" t="str">
        <f t="shared" si="12"/>
        <v/>
      </c>
      <c r="F248" s="316" t="str">
        <f t="shared" si="9"/>
        <v>否</v>
      </c>
      <c r="G248" s="300" t="str">
        <f t="shared" si="10"/>
        <v>项</v>
      </c>
    </row>
    <row r="249" s="293" customFormat="1" ht="36" customHeight="1" spans="1:7">
      <c r="A249" s="330" t="s">
        <v>1726</v>
      </c>
      <c r="B249" s="319" t="s">
        <v>1727</v>
      </c>
      <c r="C249" s="320"/>
      <c r="D249" s="320"/>
      <c r="E249" s="321" t="str">
        <f t="shared" si="12"/>
        <v/>
      </c>
      <c r="F249" s="316" t="str">
        <f t="shared" si="9"/>
        <v>否</v>
      </c>
      <c r="G249" s="300" t="str">
        <f t="shared" si="10"/>
        <v>项</v>
      </c>
    </row>
    <row r="250" s="293" customFormat="1" ht="36" customHeight="1" spans="1:7">
      <c r="A250" s="330" t="s">
        <v>1728</v>
      </c>
      <c r="B250" s="319" t="s">
        <v>1729</v>
      </c>
      <c r="C250" s="320"/>
      <c r="D250" s="320"/>
      <c r="E250" s="321" t="str">
        <f t="shared" si="12"/>
        <v/>
      </c>
      <c r="F250" s="316" t="str">
        <f t="shared" si="9"/>
        <v>否</v>
      </c>
      <c r="G250" s="300" t="str">
        <f t="shared" si="10"/>
        <v>项</v>
      </c>
    </row>
    <row r="251" s="293" customFormat="1" ht="36" customHeight="1" spans="1:7">
      <c r="A251" s="330" t="s">
        <v>1730</v>
      </c>
      <c r="B251" s="319" t="s">
        <v>1731</v>
      </c>
      <c r="C251" s="320"/>
      <c r="D251" s="320"/>
      <c r="E251" s="321" t="str">
        <f t="shared" si="12"/>
        <v/>
      </c>
      <c r="F251" s="316" t="str">
        <f t="shared" si="9"/>
        <v>否</v>
      </c>
      <c r="G251" s="300" t="str">
        <f t="shared" si="10"/>
        <v>项</v>
      </c>
    </row>
    <row r="252" s="293" customFormat="1" ht="36" customHeight="1" spans="1:7">
      <c r="A252" s="330" t="s">
        <v>1732</v>
      </c>
      <c r="B252" s="319" t="s">
        <v>1733</v>
      </c>
      <c r="C252" s="320"/>
      <c r="D252" s="320"/>
      <c r="E252" s="321" t="str">
        <f t="shared" si="12"/>
        <v/>
      </c>
      <c r="F252" s="316" t="str">
        <f t="shared" si="9"/>
        <v>否</v>
      </c>
      <c r="G252" s="300" t="str">
        <f t="shared" si="10"/>
        <v>项</v>
      </c>
    </row>
    <row r="253" s="293" customFormat="1" ht="36" customHeight="1" spans="1:7">
      <c r="A253" s="329" t="s">
        <v>1734</v>
      </c>
      <c r="B253" s="324" t="s">
        <v>1735</v>
      </c>
      <c r="C253" s="328"/>
      <c r="D253" s="328"/>
      <c r="E253" s="321" t="str">
        <f t="shared" si="12"/>
        <v/>
      </c>
      <c r="F253" s="316" t="str">
        <f t="shared" si="9"/>
        <v>否</v>
      </c>
      <c r="G253" s="300" t="str">
        <f t="shared" si="10"/>
        <v>款</v>
      </c>
    </row>
    <row r="254" s="293" customFormat="1" ht="36" customHeight="1" spans="1:7">
      <c r="A254" s="330" t="s">
        <v>1736</v>
      </c>
      <c r="B254" s="319" t="s">
        <v>954</v>
      </c>
      <c r="C254" s="320"/>
      <c r="D254" s="320"/>
      <c r="E254" s="321" t="str">
        <f t="shared" si="12"/>
        <v/>
      </c>
      <c r="F254" s="316" t="str">
        <f t="shared" si="9"/>
        <v>否</v>
      </c>
      <c r="G254" s="300" t="str">
        <f t="shared" si="10"/>
        <v>项</v>
      </c>
    </row>
    <row r="255" s="293" customFormat="1" ht="36" customHeight="1" spans="1:7">
      <c r="A255" s="330" t="s">
        <v>1737</v>
      </c>
      <c r="B255" s="319" t="s">
        <v>999</v>
      </c>
      <c r="C255" s="320"/>
      <c r="D255" s="320"/>
      <c r="E255" s="321" t="str">
        <f t="shared" si="12"/>
        <v/>
      </c>
      <c r="F255" s="316" t="str">
        <f t="shared" si="9"/>
        <v>否</v>
      </c>
      <c r="G255" s="300" t="str">
        <f t="shared" si="10"/>
        <v>项</v>
      </c>
    </row>
    <row r="256" s="293" customFormat="1" ht="36" customHeight="1" spans="1:7">
      <c r="A256" s="330" t="s">
        <v>1738</v>
      </c>
      <c r="B256" s="319" t="s">
        <v>1739</v>
      </c>
      <c r="C256" s="320"/>
      <c r="D256" s="320"/>
      <c r="E256" s="321" t="str">
        <f t="shared" si="12"/>
        <v/>
      </c>
      <c r="F256" s="316" t="str">
        <f t="shared" si="9"/>
        <v>否</v>
      </c>
      <c r="G256" s="300" t="str">
        <f t="shared" si="10"/>
        <v>项</v>
      </c>
    </row>
    <row r="257" s="293" customFormat="1" ht="36" customHeight="1" spans="1:7">
      <c r="A257" s="330" t="s">
        <v>1740</v>
      </c>
      <c r="B257" s="319" t="s">
        <v>1741</v>
      </c>
      <c r="C257" s="320"/>
      <c r="D257" s="320"/>
      <c r="E257" s="321" t="str">
        <f t="shared" si="12"/>
        <v/>
      </c>
      <c r="F257" s="316" t="str">
        <f t="shared" si="9"/>
        <v>否</v>
      </c>
      <c r="G257" s="300" t="str">
        <f t="shared" si="10"/>
        <v>项</v>
      </c>
    </row>
    <row r="258" s="293" customFormat="1" ht="36" customHeight="1" spans="1:7">
      <c r="A258" s="330" t="s">
        <v>1742</v>
      </c>
      <c r="B258" s="319" t="s">
        <v>1743</v>
      </c>
      <c r="C258" s="320"/>
      <c r="D258" s="320"/>
      <c r="E258" s="321" t="str">
        <f t="shared" si="12"/>
        <v/>
      </c>
      <c r="F258" s="316" t="str">
        <f t="shared" si="9"/>
        <v>否</v>
      </c>
      <c r="G258" s="300" t="str">
        <f t="shared" si="10"/>
        <v>项</v>
      </c>
    </row>
    <row r="259" s="293" customFormat="1" ht="36" customHeight="1" spans="1:7">
      <c r="A259" s="330" t="s">
        <v>1744</v>
      </c>
      <c r="B259" s="319" t="s">
        <v>1745</v>
      </c>
      <c r="C259" s="320"/>
      <c r="D259" s="320"/>
      <c r="E259" s="321" t="str">
        <f t="shared" si="12"/>
        <v/>
      </c>
      <c r="F259" s="316" t="str">
        <f t="shared" si="9"/>
        <v>否</v>
      </c>
      <c r="G259" s="300" t="str">
        <f t="shared" si="10"/>
        <v>项</v>
      </c>
    </row>
    <row r="260" s="293" customFormat="1" ht="36" customHeight="1" spans="1:7">
      <c r="A260" s="318"/>
      <c r="B260" s="317"/>
      <c r="C260" s="314"/>
      <c r="D260" s="314"/>
      <c r="E260" s="321" t="str">
        <f t="shared" si="12"/>
        <v/>
      </c>
      <c r="F260" s="316" t="str">
        <f>IF(LEN(A260)=3,"是",IF(B260&lt;&gt;"",IF(SUM(C260:D260)&lt;&gt;0,"是","否"),"是"))</f>
        <v>是</v>
      </c>
      <c r="G260" s="300"/>
    </row>
    <row r="261" s="293" customFormat="1" ht="36" customHeight="1" spans="1:7">
      <c r="A261" s="331"/>
      <c r="B261" s="332" t="s">
        <v>1768</v>
      </c>
      <c r="C261" s="327">
        <v>374192</v>
      </c>
      <c r="D261" s="327">
        <v>441548</v>
      </c>
      <c r="E261" s="321">
        <f t="shared" si="12"/>
        <v>0.18</v>
      </c>
      <c r="F261" s="316" t="str">
        <f>IF(LEN(A261)=3,"是",IF(B261&lt;&gt;"",IF(SUM(C261:D261)&lt;&gt;0,"是","否"),"是"))</f>
        <v>是</v>
      </c>
      <c r="G261" s="300"/>
    </row>
    <row r="262" s="293" customFormat="1" ht="36" customHeight="1" spans="1:7">
      <c r="A262" s="333" t="s">
        <v>1748</v>
      </c>
      <c r="B262" s="334" t="s">
        <v>120</v>
      </c>
      <c r="C262" s="335">
        <v>16100</v>
      </c>
      <c r="D262" s="335">
        <v>2993</v>
      </c>
      <c r="E262" s="321">
        <f t="shared" si="12"/>
        <v>-0.814</v>
      </c>
      <c r="F262" s="316" t="str">
        <f t="shared" ref="F261:F271" si="13">IF(LEN(A262)=3,"是",IF(B262&lt;&gt;"",IF(SUM(C262:D262)&lt;&gt;0,"是","否"),"是"))</f>
        <v>是</v>
      </c>
      <c r="G262" s="300"/>
    </row>
    <row r="263" s="293" customFormat="1" ht="36" customHeight="1" spans="1:7">
      <c r="A263" s="333" t="s">
        <v>1749</v>
      </c>
      <c r="B263" s="336" t="s">
        <v>1750</v>
      </c>
      <c r="C263" s="335">
        <v>16100</v>
      </c>
      <c r="D263" s="335"/>
      <c r="E263" s="321">
        <f t="shared" si="12"/>
        <v>-1</v>
      </c>
      <c r="F263" s="316" t="str">
        <f t="shared" si="13"/>
        <v>是</v>
      </c>
      <c r="G263" s="300"/>
    </row>
    <row r="264" s="293" customFormat="1" ht="36" customHeight="1" spans="1:7">
      <c r="A264" s="337" t="s">
        <v>1769</v>
      </c>
      <c r="B264" s="336" t="s">
        <v>1770</v>
      </c>
      <c r="C264" s="338">
        <v>16100</v>
      </c>
      <c r="D264" s="339"/>
      <c r="E264" s="321">
        <f t="shared" si="12"/>
        <v>-1</v>
      </c>
      <c r="F264" s="316" t="str">
        <f t="shared" si="13"/>
        <v>是</v>
      </c>
      <c r="G264" s="300"/>
    </row>
    <row r="265" s="293" customFormat="1" ht="36" customHeight="1" spans="1:6">
      <c r="A265" s="340" t="s">
        <v>1751</v>
      </c>
      <c r="B265" s="341" t="s">
        <v>1752</v>
      </c>
      <c r="C265" s="338"/>
      <c r="D265" s="339">
        <v>2993</v>
      </c>
      <c r="E265" s="321" t="str">
        <f t="shared" si="12"/>
        <v/>
      </c>
      <c r="F265" s="316" t="str">
        <f t="shared" si="13"/>
        <v>是</v>
      </c>
    </row>
    <row r="266" s="293" customFormat="1" ht="36" customHeight="1" spans="1:7">
      <c r="A266" s="337" t="s">
        <v>1771</v>
      </c>
      <c r="B266" s="336" t="s">
        <v>1756</v>
      </c>
      <c r="C266" s="342"/>
      <c r="D266" s="343"/>
      <c r="E266" s="321" t="str">
        <f t="shared" si="12"/>
        <v/>
      </c>
      <c r="F266" s="316" t="str">
        <f t="shared" si="13"/>
        <v>否</v>
      </c>
      <c r="G266" s="300"/>
    </row>
    <row r="267" s="293" customFormat="1" ht="36" customHeight="1" spans="1:7">
      <c r="A267" s="337" t="s">
        <v>1757</v>
      </c>
      <c r="B267" s="336" t="s">
        <v>1758</v>
      </c>
      <c r="C267" s="342"/>
      <c r="D267" s="343"/>
      <c r="E267" s="321" t="str">
        <f t="shared" si="12"/>
        <v/>
      </c>
      <c r="F267" s="316" t="str">
        <f t="shared" si="13"/>
        <v>否</v>
      </c>
      <c r="G267" s="300"/>
    </row>
    <row r="268" ht="36" customHeight="1" spans="1:7">
      <c r="A268" s="337" t="s">
        <v>1772</v>
      </c>
      <c r="B268" s="344" t="s">
        <v>1773</v>
      </c>
      <c r="C268" s="335"/>
      <c r="D268" s="345"/>
      <c r="E268" s="321"/>
      <c r="F268" s="316" t="str">
        <f t="shared" si="13"/>
        <v>否</v>
      </c>
      <c r="G268" s="300"/>
    </row>
    <row r="269" ht="36" customHeight="1" spans="1:7">
      <c r="A269" s="333" t="s">
        <v>1759</v>
      </c>
      <c r="B269" s="346" t="s">
        <v>1760</v>
      </c>
      <c r="C269" s="335">
        <v>63800</v>
      </c>
      <c r="D269" s="345">
        <v>118910</v>
      </c>
      <c r="E269" s="321">
        <f t="shared" si="12"/>
        <v>0.864</v>
      </c>
      <c r="F269" s="316" t="str">
        <f t="shared" si="13"/>
        <v>是</v>
      </c>
      <c r="G269" s="300"/>
    </row>
    <row r="270" ht="36" customHeight="1" spans="1:7">
      <c r="A270" s="333"/>
      <c r="B270" s="346" t="s">
        <v>1774</v>
      </c>
      <c r="C270" s="99"/>
      <c r="D270" s="347"/>
      <c r="E270" s="120"/>
      <c r="F270" s="316" t="str">
        <f t="shared" si="13"/>
        <v>否</v>
      </c>
      <c r="G270" s="300"/>
    </row>
    <row r="271" ht="36" customHeight="1" spans="1:7">
      <c r="A271" s="348"/>
      <c r="B271" s="349" t="s">
        <v>127</v>
      </c>
      <c r="C271" s="335">
        <f>C261+C262+C269</f>
        <v>454092</v>
      </c>
      <c r="D271" s="345">
        <f>D261+D262+D269</f>
        <v>563451</v>
      </c>
      <c r="E271" s="321">
        <f>IF(C271&gt;0,D271/C271-1,IF(C271&lt;0,-(D271/C271-1),""))</f>
        <v>0.241</v>
      </c>
      <c r="F271" s="316" t="str">
        <f t="shared" si="13"/>
        <v>是</v>
      </c>
      <c r="G271" s="300"/>
    </row>
    <row r="272" spans="3:4">
      <c r="C272" s="350"/>
      <c r="D272" s="350"/>
    </row>
    <row r="273" spans="3:4">
      <c r="C273" s="350"/>
      <c r="D273" s="350"/>
    </row>
    <row r="274" spans="3:4">
      <c r="C274" s="350"/>
      <c r="D274" s="350"/>
    </row>
  </sheetData>
  <mergeCells count="1">
    <mergeCell ref="B1:E1"/>
  </mergeCells>
  <conditionalFormatting sqref="B268">
    <cfRule type="expression" dxfId="1" priority="14" stopIfTrue="1">
      <formula>"len($A:$A)=3"</formula>
    </cfRule>
  </conditionalFormatting>
  <conditionalFormatting sqref="C268">
    <cfRule type="expression" dxfId="1" priority="4" stopIfTrue="1">
      <formula>"len($A:$A)=3"</formula>
    </cfRule>
  </conditionalFormatting>
  <conditionalFormatting sqref="D268">
    <cfRule type="expression" dxfId="1" priority="3" stopIfTrue="1">
      <formula>"len($A:$A)=3"</formula>
    </cfRule>
  </conditionalFormatting>
  <conditionalFormatting sqref="C269">
    <cfRule type="expression" dxfId="1" priority="2" stopIfTrue="1">
      <formula>"len($A:$A)=3"</formula>
    </cfRule>
  </conditionalFormatting>
  <conditionalFormatting sqref="D269">
    <cfRule type="expression" dxfId="1" priority="1" stopIfTrue="1">
      <formula>"len($A:$A)=3"</formula>
    </cfRule>
  </conditionalFormatting>
  <conditionalFormatting sqref="C270">
    <cfRule type="expression" dxfId="1" priority="6" stopIfTrue="1">
      <formula>"len($A:$A)=3"</formula>
    </cfRule>
  </conditionalFormatting>
  <conditionalFormatting sqref="B269:B270">
    <cfRule type="expression" dxfId="1" priority="12"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E15"/>
  <sheetViews>
    <sheetView showGridLines="0" showZeros="0" view="pageBreakPreview" zoomScaleNormal="100" topLeftCell="A5" workbookViewId="0">
      <selection activeCell="G10" sqref="G10"/>
    </sheetView>
  </sheetViews>
  <sheetFormatPr defaultColWidth="9" defaultRowHeight="13.5" outlineLevelCol="4"/>
  <cols>
    <col min="1" max="1" width="52.1333333333333" style="276" customWidth="1"/>
    <col min="2" max="4" width="20.6333333333333" customWidth="1"/>
    <col min="5" max="5" width="9" hidden="1" customWidth="1"/>
  </cols>
  <sheetData>
    <row r="1" s="275" customFormat="1" ht="45" customHeight="1" spans="1:5">
      <c r="A1" s="277" t="s">
        <v>1775</v>
      </c>
      <c r="B1" s="277"/>
      <c r="C1" s="277"/>
      <c r="D1" s="277"/>
      <c r="E1" s="278"/>
    </row>
    <row r="2" ht="20.1" customHeight="1" spans="1:5">
      <c r="A2" s="279"/>
      <c r="B2" s="280"/>
      <c r="C2" s="281"/>
      <c r="D2" s="281" t="s">
        <v>2</v>
      </c>
      <c r="E2" s="276"/>
    </row>
    <row r="3" ht="45" customHeight="1" spans="1:5">
      <c r="A3" s="179" t="s">
        <v>1187</v>
      </c>
      <c r="B3" s="185" t="s">
        <v>129</v>
      </c>
      <c r="C3" s="185" t="s">
        <v>6</v>
      </c>
      <c r="D3" s="185" t="s">
        <v>130</v>
      </c>
      <c r="E3" s="282" t="s">
        <v>8</v>
      </c>
    </row>
    <row r="4" ht="36" customHeight="1" spans="1:5">
      <c r="A4" s="283" t="s">
        <v>1302</v>
      </c>
      <c r="B4" s="284" t="s">
        <v>1776</v>
      </c>
      <c r="C4" s="284" t="s">
        <v>1777</v>
      </c>
      <c r="D4" s="285"/>
      <c r="E4" s="286" t="str">
        <f>IF(A4&lt;&gt;"",IF(SUM(B4:C4)&lt;&gt;0,"是","否"),"是")</f>
        <v>否</v>
      </c>
    </row>
    <row r="5" ht="36" customHeight="1" spans="1:5">
      <c r="A5" s="283" t="s">
        <v>1333</v>
      </c>
      <c r="B5" s="287"/>
      <c r="C5" s="287"/>
      <c r="D5" s="285"/>
      <c r="E5" s="286" t="str">
        <f t="shared" ref="E5:E15" si="0">IF(A5&lt;&gt;"",IF(SUM(B5:C5)&lt;&gt;0,"是","否"),"是")</f>
        <v>否</v>
      </c>
    </row>
    <row r="6" ht="36" customHeight="1" spans="1:5">
      <c r="A6" s="283" t="s">
        <v>1353</v>
      </c>
      <c r="B6" s="287"/>
      <c r="C6" s="287"/>
      <c r="D6" s="285"/>
      <c r="E6" s="286" t="str">
        <f t="shared" si="0"/>
        <v>否</v>
      </c>
    </row>
    <row r="7" ht="36" customHeight="1" spans="1:5">
      <c r="A7" s="288" t="s">
        <v>1365</v>
      </c>
      <c r="B7" s="287"/>
      <c r="C7" s="287"/>
      <c r="D7" s="285"/>
      <c r="E7" s="289" t="str">
        <f t="shared" si="0"/>
        <v>否</v>
      </c>
    </row>
    <row r="8" ht="36" customHeight="1" spans="1:5">
      <c r="A8" s="283" t="s">
        <v>1456</v>
      </c>
      <c r="B8" s="287"/>
      <c r="C8" s="287"/>
      <c r="D8" s="285"/>
      <c r="E8" s="286" t="str">
        <f t="shared" si="0"/>
        <v>否</v>
      </c>
    </row>
    <row r="9" ht="36" customHeight="1" spans="1:5">
      <c r="A9" s="283" t="s">
        <v>1488</v>
      </c>
      <c r="B9" s="287"/>
      <c r="C9" s="287"/>
      <c r="D9" s="285"/>
      <c r="E9" s="286" t="str">
        <f t="shared" si="0"/>
        <v>否</v>
      </c>
    </row>
    <row r="10" ht="36" customHeight="1" spans="1:5">
      <c r="A10" s="288" t="s">
        <v>1582</v>
      </c>
      <c r="B10" s="287"/>
      <c r="C10" s="287"/>
      <c r="D10" s="285"/>
      <c r="E10" s="289" t="str">
        <f t="shared" si="0"/>
        <v>否</v>
      </c>
    </row>
    <row r="11" ht="36" customHeight="1" spans="1:5">
      <c r="A11" s="283" t="s">
        <v>1589</v>
      </c>
      <c r="B11" s="287"/>
      <c r="C11" s="287"/>
      <c r="D11" s="285"/>
      <c r="E11" s="286" t="str">
        <f t="shared" si="0"/>
        <v>否</v>
      </c>
    </row>
    <row r="12" ht="36" customHeight="1" spans="1:5">
      <c r="A12" s="288" t="s">
        <v>1639</v>
      </c>
      <c r="B12" s="287"/>
      <c r="C12" s="287"/>
      <c r="D12" s="285"/>
      <c r="E12" s="289" t="str">
        <f t="shared" si="0"/>
        <v>否</v>
      </c>
    </row>
    <row r="13" ht="36" customHeight="1" spans="1:5">
      <c r="A13" s="288" t="s">
        <v>1672</v>
      </c>
      <c r="B13" s="287"/>
      <c r="C13" s="287"/>
      <c r="D13" s="285"/>
      <c r="E13" s="289" t="str">
        <f t="shared" si="0"/>
        <v>否</v>
      </c>
    </row>
    <row r="14" ht="36" customHeight="1" spans="1:5">
      <c r="A14" s="288" t="s">
        <v>1707</v>
      </c>
      <c r="B14" s="287"/>
      <c r="C14" s="287"/>
      <c r="D14" s="285"/>
      <c r="E14" s="289" t="str">
        <f t="shared" si="0"/>
        <v>否</v>
      </c>
    </row>
    <row r="15" ht="36" customHeight="1" spans="1:5">
      <c r="A15" s="290" t="s">
        <v>1778</v>
      </c>
      <c r="B15" s="291"/>
      <c r="C15" s="291"/>
      <c r="D15" s="292"/>
      <c r="E15" s="286" t="str">
        <f t="shared" si="0"/>
        <v>否</v>
      </c>
    </row>
  </sheetData>
  <mergeCells count="3">
    <mergeCell ref="A1:D1"/>
    <mergeCell ref="B4:B15"/>
    <mergeCell ref="C4:C15"/>
  </mergeCells>
  <conditionalFormatting sqref="E4:E15">
    <cfRule type="cellIs" dxfId="2" priority="2" stopIfTrue="1" operator="lessThan">
      <formula>0</formula>
    </cfRule>
  </conditionalFormatting>
  <conditionalFormatting sqref="E13:E15">
    <cfRule type="cellIs" dxfId="2"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E54"/>
  <sheetViews>
    <sheetView showGridLines="0" showZeros="0" view="pageBreakPreview" zoomScaleNormal="100" topLeftCell="A27" workbookViewId="0">
      <selection activeCell="G46" sqref="G46"/>
    </sheetView>
  </sheetViews>
  <sheetFormatPr defaultColWidth="9" defaultRowHeight="14.25" outlineLevelCol="4"/>
  <cols>
    <col min="1" max="1" width="50.775" style="239" customWidth="1"/>
    <col min="2" max="4" width="20.6333333333333" style="239" customWidth="1"/>
    <col min="5" max="5" width="4.21666666666667" style="239" hidden="1" customWidth="1"/>
    <col min="6" max="6" width="13.775" style="239"/>
    <col min="7" max="16384" width="9" style="239"/>
  </cols>
  <sheetData>
    <row r="1" ht="45" customHeight="1" spans="1:4">
      <c r="A1" s="181" t="s">
        <v>1779</v>
      </c>
      <c r="B1" s="181"/>
      <c r="C1" s="181"/>
      <c r="D1" s="181"/>
    </row>
    <row r="2" ht="20.1" customHeight="1" spans="1:4">
      <c r="A2" s="259"/>
      <c r="B2" s="260"/>
      <c r="C2" s="261"/>
      <c r="D2" s="262" t="s">
        <v>1780</v>
      </c>
    </row>
    <row r="3" ht="45" customHeight="1" spans="1:5">
      <c r="A3" s="209" t="s">
        <v>1781</v>
      </c>
      <c r="B3" s="88" t="s">
        <v>5</v>
      </c>
      <c r="C3" s="88" t="s">
        <v>6</v>
      </c>
      <c r="D3" s="88" t="s">
        <v>7</v>
      </c>
      <c r="E3" s="239" t="s">
        <v>8</v>
      </c>
    </row>
    <row r="4" ht="36" customHeight="1" spans="1:5">
      <c r="A4" s="174" t="s">
        <v>1782</v>
      </c>
      <c r="B4" s="263"/>
      <c r="C4" s="263"/>
      <c r="D4" s="93"/>
      <c r="E4" s="264" t="str">
        <f t="shared" ref="E4:E41" si="0">IF(A4&lt;&gt;"",IF(SUM(B4:C4)&lt;&gt;0,"是","否"),"是")</f>
        <v>否</v>
      </c>
    </row>
    <row r="5" ht="36" customHeight="1" spans="1:5">
      <c r="A5" s="252" t="s">
        <v>1783</v>
      </c>
      <c r="B5" s="265"/>
      <c r="C5" s="266"/>
      <c r="D5" s="125"/>
      <c r="E5" s="264" t="str">
        <f t="shared" si="0"/>
        <v>否</v>
      </c>
    </row>
    <row r="6" ht="36" customHeight="1" spans="1:5">
      <c r="A6" s="252" t="s">
        <v>1784</v>
      </c>
      <c r="B6" s="265"/>
      <c r="C6" s="265"/>
      <c r="D6" s="125"/>
      <c r="E6" s="264" t="str">
        <f t="shared" si="0"/>
        <v>否</v>
      </c>
    </row>
    <row r="7" ht="36" customHeight="1" spans="1:5">
      <c r="A7" s="252" t="s">
        <v>1785</v>
      </c>
      <c r="B7" s="267"/>
      <c r="C7" s="266"/>
      <c r="D7" s="125"/>
      <c r="E7" s="264" t="str">
        <f t="shared" si="0"/>
        <v>否</v>
      </c>
    </row>
    <row r="8" ht="36" customHeight="1" spans="1:5">
      <c r="A8" s="252" t="s">
        <v>1786</v>
      </c>
      <c r="B8" s="265"/>
      <c r="C8" s="266"/>
      <c r="D8" s="125"/>
      <c r="E8" s="264" t="str">
        <f t="shared" si="0"/>
        <v>否</v>
      </c>
    </row>
    <row r="9" ht="36" customHeight="1" spans="1:5">
      <c r="A9" s="252" t="s">
        <v>1787</v>
      </c>
      <c r="B9" s="267"/>
      <c r="C9" s="266"/>
      <c r="D9" s="125"/>
      <c r="E9" s="264" t="str">
        <f t="shared" si="0"/>
        <v>否</v>
      </c>
    </row>
    <row r="10" ht="36" customHeight="1" spans="1:5">
      <c r="A10" s="252" t="s">
        <v>1788</v>
      </c>
      <c r="B10" s="265"/>
      <c r="C10" s="266"/>
      <c r="D10" s="125"/>
      <c r="E10" s="264" t="str">
        <f t="shared" si="0"/>
        <v>否</v>
      </c>
    </row>
    <row r="11" ht="36" customHeight="1" spans="1:5">
      <c r="A11" s="252" t="s">
        <v>1789</v>
      </c>
      <c r="B11" s="265"/>
      <c r="C11" s="266"/>
      <c r="D11" s="125"/>
      <c r="E11" s="264" t="str">
        <f t="shared" si="0"/>
        <v>否</v>
      </c>
    </row>
    <row r="12" ht="36" customHeight="1" spans="1:5">
      <c r="A12" s="252" t="s">
        <v>1790</v>
      </c>
      <c r="B12" s="265"/>
      <c r="C12" s="266"/>
      <c r="D12" s="125"/>
      <c r="E12" s="264" t="str">
        <f t="shared" si="0"/>
        <v>否</v>
      </c>
    </row>
    <row r="13" ht="36" customHeight="1" spans="1:5">
      <c r="A13" s="252" t="s">
        <v>1791</v>
      </c>
      <c r="B13" s="268"/>
      <c r="C13" s="265"/>
      <c r="D13" s="125"/>
      <c r="E13" s="264" t="str">
        <f t="shared" si="0"/>
        <v>否</v>
      </c>
    </row>
    <row r="14" ht="36" customHeight="1" spans="1:5">
      <c r="A14" s="252" t="s">
        <v>1792</v>
      </c>
      <c r="B14" s="268"/>
      <c r="C14" s="266"/>
      <c r="D14" s="125"/>
      <c r="E14" s="264" t="str">
        <f t="shared" si="0"/>
        <v>否</v>
      </c>
    </row>
    <row r="15" ht="36" customHeight="1" spans="1:5">
      <c r="A15" s="252" t="s">
        <v>1793</v>
      </c>
      <c r="B15" s="268"/>
      <c r="C15" s="269"/>
      <c r="D15" s="125"/>
      <c r="E15" s="264" t="str">
        <f t="shared" si="0"/>
        <v>否</v>
      </c>
    </row>
    <row r="16" ht="36" customHeight="1" spans="1:5">
      <c r="A16" s="252" t="s">
        <v>1794</v>
      </c>
      <c r="B16" s="268"/>
      <c r="C16" s="269"/>
      <c r="D16" s="125"/>
      <c r="E16" s="264" t="str">
        <f t="shared" si="0"/>
        <v>否</v>
      </c>
    </row>
    <row r="17" ht="36" customHeight="1" spans="1:5">
      <c r="A17" s="252" t="s">
        <v>1795</v>
      </c>
      <c r="B17" s="265"/>
      <c r="C17" s="266"/>
      <c r="D17" s="125"/>
      <c r="E17" s="264" t="str">
        <f t="shared" si="0"/>
        <v>否</v>
      </c>
    </row>
    <row r="18" ht="36" customHeight="1" spans="1:5">
      <c r="A18" s="252" t="s">
        <v>1796</v>
      </c>
      <c r="B18" s="268"/>
      <c r="C18" s="269"/>
      <c r="D18" s="125"/>
      <c r="E18" s="264" t="str">
        <f t="shared" si="0"/>
        <v>否</v>
      </c>
    </row>
    <row r="19" ht="36" customHeight="1" spans="1:5">
      <c r="A19" s="252" t="s">
        <v>1797</v>
      </c>
      <c r="B19" s="268"/>
      <c r="C19" s="269"/>
      <c r="D19" s="125"/>
      <c r="E19" s="264" t="str">
        <f t="shared" si="0"/>
        <v>否</v>
      </c>
    </row>
    <row r="20" ht="36" customHeight="1" spans="1:5">
      <c r="A20" s="252" t="s">
        <v>1798</v>
      </c>
      <c r="B20" s="265"/>
      <c r="C20" s="269"/>
      <c r="D20" s="125" t="str">
        <f>IF(B20&gt;0,C20/B20-1,IF(B20&lt;0,-(C20/B20-1),""))</f>
        <v/>
      </c>
      <c r="E20" s="264" t="str">
        <f t="shared" si="0"/>
        <v>否</v>
      </c>
    </row>
    <row r="21" ht="36" customHeight="1" spans="1:5">
      <c r="A21" s="252" t="s">
        <v>1799</v>
      </c>
      <c r="B21" s="268"/>
      <c r="C21" s="266"/>
      <c r="D21" s="125"/>
      <c r="E21" s="264" t="str">
        <f t="shared" si="0"/>
        <v>否</v>
      </c>
    </row>
    <row r="22" ht="36" customHeight="1" spans="1:5">
      <c r="A22" s="252" t="s">
        <v>1800</v>
      </c>
      <c r="B22" s="268"/>
      <c r="C22" s="266"/>
      <c r="D22" s="125"/>
      <c r="E22" s="264" t="str">
        <f t="shared" si="0"/>
        <v>否</v>
      </c>
    </row>
    <row r="23" ht="36" customHeight="1" spans="1:5">
      <c r="A23" s="174" t="s">
        <v>1801</v>
      </c>
      <c r="B23" s="263"/>
      <c r="C23" s="263"/>
      <c r="D23" s="93"/>
      <c r="E23" s="264" t="str">
        <f t="shared" si="0"/>
        <v>否</v>
      </c>
    </row>
    <row r="24" ht="36" customHeight="1" spans="1:5">
      <c r="A24" s="193" t="s">
        <v>1802</v>
      </c>
      <c r="B24" s="268"/>
      <c r="C24" s="266"/>
      <c r="D24" s="125"/>
      <c r="E24" s="264" t="str">
        <f t="shared" si="0"/>
        <v>否</v>
      </c>
    </row>
    <row r="25" ht="36" customHeight="1" spans="1:5">
      <c r="A25" s="193" t="s">
        <v>1803</v>
      </c>
      <c r="B25" s="268"/>
      <c r="C25" s="266"/>
      <c r="D25" s="125"/>
      <c r="E25" s="264" t="str">
        <f t="shared" si="0"/>
        <v>否</v>
      </c>
    </row>
    <row r="26" ht="36" customHeight="1" spans="1:5">
      <c r="A26" s="193" t="s">
        <v>1804</v>
      </c>
      <c r="B26" s="268"/>
      <c r="C26" s="266"/>
      <c r="D26" s="125"/>
      <c r="E26" s="264" t="str">
        <f t="shared" si="0"/>
        <v>否</v>
      </c>
    </row>
    <row r="27" ht="36" customHeight="1" spans="1:5">
      <c r="A27" s="193" t="s">
        <v>1805</v>
      </c>
      <c r="B27" s="268"/>
      <c r="C27" s="266"/>
      <c r="D27" s="125"/>
      <c r="E27" s="264" t="str">
        <f t="shared" si="0"/>
        <v>否</v>
      </c>
    </row>
    <row r="28" ht="36" customHeight="1" spans="1:5">
      <c r="A28" s="174" t="s">
        <v>1806</v>
      </c>
      <c r="B28" s="263"/>
      <c r="C28" s="263"/>
      <c r="D28" s="93"/>
      <c r="E28" s="264" t="str">
        <f t="shared" si="0"/>
        <v>否</v>
      </c>
    </row>
    <row r="29" ht="36" customHeight="1" spans="1:5">
      <c r="A29" s="193" t="s">
        <v>1807</v>
      </c>
      <c r="B29" s="268"/>
      <c r="C29" s="266"/>
      <c r="D29" s="125"/>
      <c r="E29" s="264" t="str">
        <f t="shared" si="0"/>
        <v>否</v>
      </c>
    </row>
    <row r="30" ht="36" customHeight="1" spans="1:5">
      <c r="A30" s="193" t="s">
        <v>1808</v>
      </c>
      <c r="B30" s="265"/>
      <c r="C30" s="266"/>
      <c r="D30" s="125"/>
      <c r="E30" s="264" t="str">
        <f t="shared" si="0"/>
        <v>否</v>
      </c>
    </row>
    <row r="31" ht="36" customHeight="1" spans="1:5">
      <c r="A31" s="193" t="s">
        <v>1809</v>
      </c>
      <c r="B31" s="268"/>
      <c r="C31" s="266"/>
      <c r="D31" s="125"/>
      <c r="E31" s="264" t="str">
        <f t="shared" si="0"/>
        <v>否</v>
      </c>
    </row>
    <row r="32" ht="36" customHeight="1" spans="1:5">
      <c r="A32" s="174" t="s">
        <v>1810</v>
      </c>
      <c r="B32" s="263"/>
      <c r="C32" s="263"/>
      <c r="D32" s="93"/>
      <c r="E32" s="264" t="str">
        <f t="shared" si="0"/>
        <v>否</v>
      </c>
    </row>
    <row r="33" ht="36" customHeight="1" spans="1:5">
      <c r="A33" s="193" t="s">
        <v>1811</v>
      </c>
      <c r="B33" s="265"/>
      <c r="C33" s="270"/>
      <c r="D33" s="125"/>
      <c r="E33" s="264" t="str">
        <f t="shared" si="0"/>
        <v>否</v>
      </c>
    </row>
    <row r="34" ht="36" customHeight="1" spans="1:5">
      <c r="A34" s="193" t="s">
        <v>1812</v>
      </c>
      <c r="B34" s="268"/>
      <c r="C34" s="270"/>
      <c r="D34" s="125"/>
      <c r="E34" s="264" t="str">
        <f t="shared" si="0"/>
        <v>否</v>
      </c>
    </row>
    <row r="35" ht="36" customHeight="1" spans="1:5">
      <c r="A35" s="193" t="s">
        <v>1813</v>
      </c>
      <c r="B35" s="268"/>
      <c r="C35" s="269"/>
      <c r="D35" s="125"/>
      <c r="E35" s="264" t="str">
        <f t="shared" si="0"/>
        <v>否</v>
      </c>
    </row>
    <row r="36" ht="36" customHeight="1" spans="1:5">
      <c r="A36" s="174" t="s">
        <v>1814</v>
      </c>
      <c r="B36" s="271"/>
      <c r="C36" s="272"/>
      <c r="D36" s="93"/>
      <c r="E36" s="264" t="str">
        <f t="shared" si="0"/>
        <v>否</v>
      </c>
    </row>
    <row r="37" ht="36" customHeight="1" spans="1:5">
      <c r="A37" s="273" t="s">
        <v>1815</v>
      </c>
      <c r="B37" s="263"/>
      <c r="C37" s="263"/>
      <c r="D37" s="93"/>
      <c r="E37" s="264" t="str">
        <f t="shared" si="0"/>
        <v>否</v>
      </c>
    </row>
    <row r="38" ht="36" customHeight="1" spans="1:5">
      <c r="A38" s="274" t="s">
        <v>61</v>
      </c>
      <c r="B38" s="265">
        <v>4</v>
      </c>
      <c r="C38" s="270">
        <v>4</v>
      </c>
      <c r="D38" s="93">
        <f>(C38-B38)/B38</f>
        <v>0</v>
      </c>
      <c r="E38" s="264" t="str">
        <f t="shared" si="0"/>
        <v>是</v>
      </c>
    </row>
    <row r="39" ht="36" customHeight="1" spans="1:5">
      <c r="A39" s="233" t="s">
        <v>1816</v>
      </c>
      <c r="B39" s="263">
        <v>12</v>
      </c>
      <c r="C39" s="272">
        <v>16</v>
      </c>
      <c r="D39" s="93">
        <f>(C39-B39)/B39</f>
        <v>0.333</v>
      </c>
      <c r="E39" s="264" t="str">
        <f t="shared" si="0"/>
        <v>是</v>
      </c>
    </row>
    <row r="40" ht="36" customHeight="1" spans="1:5">
      <c r="A40" s="274" t="s">
        <v>1817</v>
      </c>
      <c r="B40" s="265"/>
      <c r="C40" s="270"/>
      <c r="D40" s="93"/>
      <c r="E40" s="264" t="str">
        <f t="shared" si="0"/>
        <v>否</v>
      </c>
    </row>
    <row r="41" ht="36" customHeight="1" spans="1:5">
      <c r="A41" s="273" t="s">
        <v>68</v>
      </c>
      <c r="B41" s="263">
        <v>16</v>
      </c>
      <c r="C41" s="263">
        <v>20</v>
      </c>
      <c r="D41" s="93">
        <f>(C41-B41)/B41</f>
        <v>0.25</v>
      </c>
      <c r="E41" s="264" t="str">
        <f t="shared" si="0"/>
        <v>是</v>
      </c>
    </row>
    <row r="42" spans="2:2">
      <c r="B42" s="258"/>
    </row>
    <row r="43" spans="2:3">
      <c r="B43" s="258"/>
      <c r="C43" s="258"/>
    </row>
    <row r="44" spans="2:2">
      <c r="B44" s="258"/>
    </row>
    <row r="45" spans="2:3">
      <c r="B45" s="258"/>
      <c r="C45" s="258"/>
    </row>
    <row r="46" spans="2:2">
      <c r="B46" s="258"/>
    </row>
    <row r="47" spans="2:2">
      <c r="B47" s="258"/>
    </row>
    <row r="48" spans="2:3">
      <c r="B48" s="258"/>
      <c r="C48" s="258"/>
    </row>
    <row r="49" spans="2:2">
      <c r="B49" s="258"/>
    </row>
    <row r="50" spans="2:2">
      <c r="B50" s="258"/>
    </row>
    <row r="51" spans="2:2">
      <c r="B51" s="258"/>
    </row>
    <row r="52" spans="2:2">
      <c r="B52" s="258"/>
    </row>
    <row r="53" spans="2:3">
      <c r="B53" s="258"/>
      <c r="C53" s="258"/>
    </row>
    <row r="54" spans="2:2">
      <c r="B54" s="258"/>
    </row>
  </sheetData>
  <mergeCells count="1">
    <mergeCell ref="A1:D1"/>
  </mergeCells>
  <conditionalFormatting sqref="E3:F4 F5:F39 E5:E41">
    <cfRule type="cellIs" dxfId="3" priority="2" stopIfTrue="1" operator="lessThanOrEqual">
      <formula>-1</formula>
    </cfRule>
  </conditionalFormatting>
  <conditionalFormatting sqref="E4:F4 F5:F7 E5:E41">
    <cfRule type="cellIs" dxfId="3"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00B0F0"/>
  </sheetPr>
  <dimension ref="A1:E41"/>
  <sheetViews>
    <sheetView showGridLines="0" showZeros="0" view="pageBreakPreview" zoomScaleNormal="100" topLeftCell="A8" workbookViewId="0">
      <selection activeCell="J24" sqref="J24"/>
    </sheetView>
  </sheetViews>
  <sheetFormatPr defaultColWidth="9" defaultRowHeight="14.25" outlineLevelCol="4"/>
  <cols>
    <col min="1" max="1" width="50.775" style="202" customWidth="1"/>
    <col min="2" max="2" width="20.6333333333333" style="202" customWidth="1"/>
    <col min="3" max="3" width="20.6333333333333" style="239" customWidth="1"/>
    <col min="4" max="4" width="20.6333333333333" style="202" customWidth="1"/>
    <col min="5" max="5" width="4.775" style="202" hidden="1" customWidth="1"/>
    <col min="6" max="16384" width="9" style="202"/>
  </cols>
  <sheetData>
    <row r="1" ht="45" customHeight="1" spans="1:5">
      <c r="A1" s="240" t="s">
        <v>1818</v>
      </c>
      <c r="B1" s="240"/>
      <c r="C1" s="240"/>
      <c r="D1" s="240"/>
      <c r="E1" s="241"/>
    </row>
    <row r="2" ht="20.1" customHeight="1" spans="1:5">
      <c r="A2" s="242"/>
      <c r="B2" s="242"/>
      <c r="C2" s="242"/>
      <c r="D2" s="243" t="s">
        <v>2</v>
      </c>
      <c r="E2" s="244"/>
    </row>
    <row r="3" ht="45" customHeight="1" spans="1:5">
      <c r="A3" s="245" t="s">
        <v>4</v>
      </c>
      <c r="B3" s="185" t="s">
        <v>5</v>
      </c>
      <c r="C3" s="185" t="s">
        <v>6</v>
      </c>
      <c r="D3" s="185" t="s">
        <v>7</v>
      </c>
      <c r="E3" s="246" t="s">
        <v>8</v>
      </c>
    </row>
    <row r="4" ht="35.1" customHeight="1" spans="1:5">
      <c r="A4" s="174" t="s">
        <v>1819</v>
      </c>
      <c r="B4" s="247"/>
      <c r="C4" s="247">
        <v>20</v>
      </c>
      <c r="D4" s="93"/>
      <c r="E4" s="248" t="str">
        <f t="shared" ref="E4:E28" si="0">IF(A4&lt;&gt;"",IF(SUM(B4:C4)&lt;&gt;0,"是","否"),"是")</f>
        <v>是</v>
      </c>
    </row>
    <row r="5" ht="35.1" customHeight="1" spans="1:5">
      <c r="A5" s="176" t="s">
        <v>1820</v>
      </c>
      <c r="B5" s="249"/>
      <c r="C5" s="249"/>
      <c r="D5" s="220"/>
      <c r="E5" s="248" t="str">
        <f t="shared" si="0"/>
        <v>否</v>
      </c>
    </row>
    <row r="6" ht="35.1" customHeight="1" spans="1:5">
      <c r="A6" s="176" t="s">
        <v>1821</v>
      </c>
      <c r="B6" s="249"/>
      <c r="C6" s="249"/>
      <c r="D6" s="220"/>
      <c r="E6" s="248" t="str">
        <f t="shared" si="0"/>
        <v>否</v>
      </c>
    </row>
    <row r="7" ht="35.1" customHeight="1" spans="1:5">
      <c r="A7" s="176" t="s">
        <v>1822</v>
      </c>
      <c r="B7" s="249"/>
      <c r="C7" s="249">
        <v>20</v>
      </c>
      <c r="D7" s="220"/>
      <c r="E7" s="248" t="str">
        <f t="shared" si="0"/>
        <v>是</v>
      </c>
    </row>
    <row r="8" ht="35.1" customHeight="1" spans="1:5">
      <c r="A8" s="176" t="s">
        <v>1823</v>
      </c>
      <c r="B8" s="249"/>
      <c r="C8" s="249"/>
      <c r="D8" s="220"/>
      <c r="E8" s="248" t="str">
        <f t="shared" si="0"/>
        <v>否</v>
      </c>
    </row>
    <row r="9" ht="35.1" hidden="1" customHeight="1" spans="1:5">
      <c r="A9" s="176" t="s">
        <v>1824</v>
      </c>
      <c r="B9" s="250"/>
      <c r="C9" s="250"/>
      <c r="D9" s="215" t="str">
        <f>IF(B9&gt;0,C9/B9-1,IF(B9&lt;0,-(C9/B9-1),""))</f>
        <v/>
      </c>
      <c r="E9" s="248" t="str">
        <f t="shared" si="0"/>
        <v>否</v>
      </c>
    </row>
    <row r="10" ht="35.1" customHeight="1" spans="1:5">
      <c r="A10" s="176" t="s">
        <v>1825</v>
      </c>
      <c r="B10" s="249"/>
      <c r="C10" s="249"/>
      <c r="D10" s="220"/>
      <c r="E10" s="248" t="str">
        <f t="shared" si="0"/>
        <v>否</v>
      </c>
    </row>
    <row r="11" ht="35.1" customHeight="1" spans="1:5">
      <c r="A11" s="174" t="s">
        <v>1826</v>
      </c>
      <c r="B11" s="251"/>
      <c r="C11" s="251"/>
      <c r="D11" s="231"/>
      <c r="E11" s="248" t="str">
        <f t="shared" si="0"/>
        <v>否</v>
      </c>
    </row>
    <row r="12" ht="35.1" customHeight="1" spans="1:5">
      <c r="A12" s="176" t="s">
        <v>1827</v>
      </c>
      <c r="B12" s="249"/>
      <c r="C12" s="249"/>
      <c r="D12" s="220"/>
      <c r="E12" s="248" t="str">
        <f t="shared" si="0"/>
        <v>否</v>
      </c>
    </row>
    <row r="13" ht="35.1" customHeight="1" spans="1:5">
      <c r="A13" s="176" t="s">
        <v>1828</v>
      </c>
      <c r="B13" s="249"/>
      <c r="C13" s="249"/>
      <c r="D13" s="220"/>
      <c r="E13" s="248" t="str">
        <f t="shared" si="0"/>
        <v>否</v>
      </c>
    </row>
    <row r="14" ht="35.1" hidden="1" customHeight="1" spans="1:5">
      <c r="A14" s="176" t="s">
        <v>1829</v>
      </c>
      <c r="B14" s="250"/>
      <c r="C14" s="250"/>
      <c r="D14" s="215" t="str">
        <f>IF(B14&gt;0,C14/B14-1,IF(B14&lt;0,-(C14/B14-1),""))</f>
        <v/>
      </c>
      <c r="E14" s="248" t="str">
        <f t="shared" si="0"/>
        <v>否</v>
      </c>
    </row>
    <row r="15" ht="35.1" hidden="1" customHeight="1" spans="1:5">
      <c r="A15" s="176" t="s">
        <v>1830</v>
      </c>
      <c r="B15" s="250"/>
      <c r="C15" s="250"/>
      <c r="D15" s="215" t="str">
        <f>IF(B15&gt;0,C15/B15-1,IF(B15&lt;0,-(C15/B15-1),""))</f>
        <v/>
      </c>
      <c r="E15" s="248" t="str">
        <f t="shared" si="0"/>
        <v>否</v>
      </c>
    </row>
    <row r="16" ht="35.1" customHeight="1" spans="1:5">
      <c r="A16" s="176" t="s">
        <v>1831</v>
      </c>
      <c r="B16" s="249"/>
      <c r="C16" s="249"/>
      <c r="D16" s="220"/>
      <c r="E16" s="248" t="str">
        <f t="shared" si="0"/>
        <v>否</v>
      </c>
    </row>
    <row r="17" s="238" customFormat="1" ht="35.1" customHeight="1" spans="1:5">
      <c r="A17" s="174" t="s">
        <v>1832</v>
      </c>
      <c r="B17" s="251"/>
      <c r="C17" s="251"/>
      <c r="D17" s="231"/>
      <c r="E17" s="248" t="str">
        <f t="shared" si="0"/>
        <v>否</v>
      </c>
    </row>
    <row r="18" ht="35.1" customHeight="1" spans="1:5">
      <c r="A18" s="176" t="s">
        <v>1833</v>
      </c>
      <c r="B18" s="249"/>
      <c r="C18" s="249"/>
      <c r="D18" s="231"/>
      <c r="E18" s="248" t="str">
        <f t="shared" si="0"/>
        <v>否</v>
      </c>
    </row>
    <row r="19" ht="35.1" customHeight="1" spans="1:5">
      <c r="A19" s="174" t="s">
        <v>1834</v>
      </c>
      <c r="B19" s="251"/>
      <c r="C19" s="251"/>
      <c r="D19" s="231"/>
      <c r="E19" s="248" t="str">
        <f t="shared" si="0"/>
        <v>否</v>
      </c>
    </row>
    <row r="20" ht="35.1" customHeight="1" spans="1:5">
      <c r="A20" s="252" t="s">
        <v>1835</v>
      </c>
      <c r="B20" s="249"/>
      <c r="C20" s="249"/>
      <c r="D20" s="220"/>
      <c r="E20" s="248" t="str">
        <f t="shared" si="0"/>
        <v>否</v>
      </c>
    </row>
    <row r="21" ht="35.1" customHeight="1" spans="1:5">
      <c r="A21" s="174" t="s">
        <v>1836</v>
      </c>
      <c r="B21" s="251"/>
      <c r="C21" s="251"/>
      <c r="D21" s="231"/>
      <c r="E21" s="248" t="str">
        <f t="shared" si="0"/>
        <v>否</v>
      </c>
    </row>
    <row r="22" ht="35.1" customHeight="1" spans="1:5">
      <c r="A22" s="176" t="s">
        <v>1837</v>
      </c>
      <c r="B22" s="249"/>
      <c r="C22" s="249"/>
      <c r="D22" s="220"/>
      <c r="E22" s="248" t="str">
        <f t="shared" si="0"/>
        <v>否</v>
      </c>
    </row>
    <row r="23" ht="35.1" customHeight="1" spans="1:5">
      <c r="A23" s="232" t="s">
        <v>1838</v>
      </c>
      <c r="B23" s="251"/>
      <c r="C23" s="251">
        <v>20</v>
      </c>
      <c r="D23" s="231"/>
      <c r="E23" s="248" t="str">
        <f t="shared" si="0"/>
        <v>是</v>
      </c>
    </row>
    <row r="24" ht="35.1" customHeight="1" spans="1:5">
      <c r="A24" s="253" t="s">
        <v>120</v>
      </c>
      <c r="B24" s="251"/>
      <c r="C24" s="251"/>
      <c r="D24" s="231"/>
      <c r="E24" s="248" t="str">
        <f t="shared" si="0"/>
        <v>否</v>
      </c>
    </row>
    <row r="25" ht="35.1" hidden="1" customHeight="1" spans="1:5">
      <c r="A25" s="254" t="s">
        <v>1839</v>
      </c>
      <c r="B25" s="250"/>
      <c r="C25" s="250"/>
      <c r="D25" s="255"/>
      <c r="E25" s="248" t="str">
        <f t="shared" si="0"/>
        <v>否</v>
      </c>
    </row>
    <row r="26" ht="35.1" customHeight="1" spans="1:5">
      <c r="A26" s="256" t="s">
        <v>1840</v>
      </c>
      <c r="B26" s="249"/>
      <c r="C26" s="249"/>
      <c r="D26" s="231"/>
      <c r="E26" s="248" t="str">
        <f t="shared" si="0"/>
        <v>否</v>
      </c>
    </row>
    <row r="27" ht="35.1" customHeight="1" spans="1:5">
      <c r="A27" s="257" t="s">
        <v>1841</v>
      </c>
      <c r="B27" s="251">
        <v>16</v>
      </c>
      <c r="C27" s="251"/>
      <c r="D27" s="231"/>
      <c r="E27" s="248" t="str">
        <f t="shared" si="0"/>
        <v>是</v>
      </c>
    </row>
    <row r="28" ht="35.1" customHeight="1" spans="1:5">
      <c r="A28" s="194" t="s">
        <v>127</v>
      </c>
      <c r="B28" s="251">
        <v>16</v>
      </c>
      <c r="C28" s="251">
        <v>20</v>
      </c>
      <c r="D28" s="231"/>
      <c r="E28" s="248" t="str">
        <f t="shared" si="0"/>
        <v>是</v>
      </c>
    </row>
    <row r="29" spans="2:2">
      <c r="B29" s="236"/>
    </row>
    <row r="30" spans="2:3">
      <c r="B30" s="236"/>
      <c r="C30" s="258"/>
    </row>
    <row r="31" spans="2:2">
      <c r="B31" s="236"/>
    </row>
    <row r="32" spans="2:3">
      <c r="B32" s="236"/>
      <c r="C32" s="258"/>
    </row>
    <row r="33" spans="2:2">
      <c r="B33" s="236"/>
    </row>
    <row r="34" spans="2:2">
      <c r="B34" s="236"/>
    </row>
    <row r="35" spans="2:3">
      <c r="B35" s="236"/>
      <c r="C35" s="258"/>
    </row>
    <row r="36" spans="2:2">
      <c r="B36" s="236"/>
    </row>
    <row r="37" spans="2:2">
      <c r="B37" s="236"/>
    </row>
    <row r="38" spans="2:2">
      <c r="B38" s="236"/>
    </row>
    <row r="39" spans="2:2">
      <c r="B39" s="236"/>
    </row>
    <row r="40" spans="2:3">
      <c r="B40" s="236"/>
      <c r="C40" s="258"/>
    </row>
    <row r="41" spans="2:2">
      <c r="B41" s="236"/>
    </row>
  </sheetData>
  <autoFilter xmlns:etc="http://www.wps.cn/officeDocument/2017/etCustomData" ref="A3:E28" etc:filterBottomFollowUsedRange="0">
    <filterColumn colId="4">
      <customFilters>
        <customFilter operator="equal" val="是"/>
      </customFilters>
    </filterColumn>
    <extLst/>
  </autoFilter>
  <mergeCells count="1">
    <mergeCell ref="A1:D1"/>
  </mergeCells>
  <conditionalFormatting sqref="E29">
    <cfRule type="cellIs" dxfId="3" priority="1" stopIfTrue="1" operator="lessThanOrEqual">
      <formula>-1</formula>
    </cfRule>
  </conditionalFormatting>
  <conditionalFormatting sqref="E3:E29 D5:D28">
    <cfRule type="cellIs" dxfId="3" priority="2"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4" orientation="portrait"/>
  <headerFooter alignWithMargins="0">
    <oddFooter>&amp;C&amp;16- &amp;P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00B0F0"/>
  </sheetPr>
  <dimension ref="A1:E48"/>
  <sheetViews>
    <sheetView showGridLines="0" showZeros="0" view="pageBreakPreview" zoomScaleNormal="100" topLeftCell="A15" workbookViewId="0">
      <selection activeCell="C35" sqref="C35"/>
    </sheetView>
  </sheetViews>
  <sheetFormatPr defaultColWidth="9" defaultRowHeight="20.25" outlineLevelCol="4"/>
  <cols>
    <col min="1" max="1" width="52.6666666666667" style="202" customWidth="1"/>
    <col min="2" max="2" width="20.6333333333333" style="202" customWidth="1"/>
    <col min="3" max="3" width="20.6333333333333" style="203" customWidth="1"/>
    <col min="4" max="4" width="20.6333333333333" style="202" customWidth="1"/>
    <col min="5" max="5" width="4.44166666666667" style="202" hidden="1" customWidth="1"/>
    <col min="6" max="16384" width="9" style="202"/>
  </cols>
  <sheetData>
    <row r="1" ht="45" customHeight="1" spans="1:4">
      <c r="A1" s="204" t="s">
        <v>1842</v>
      </c>
      <c r="B1" s="204"/>
      <c r="C1" s="205"/>
      <c r="D1" s="204"/>
    </row>
    <row r="2" ht="20.1" customHeight="1" spans="1:4">
      <c r="A2" s="206"/>
      <c r="B2" s="206"/>
      <c r="C2" s="207"/>
      <c r="D2" s="208" t="s">
        <v>2</v>
      </c>
    </row>
    <row r="3" ht="45" customHeight="1" spans="1:5">
      <c r="A3" s="209" t="s">
        <v>1781</v>
      </c>
      <c r="B3" s="185" t="s">
        <v>5</v>
      </c>
      <c r="C3" s="185" t="s">
        <v>6</v>
      </c>
      <c r="D3" s="185" t="s">
        <v>7</v>
      </c>
      <c r="E3" s="202" t="s">
        <v>8</v>
      </c>
    </row>
    <row r="4" ht="36" customHeight="1" spans="1:5">
      <c r="A4" s="174" t="s">
        <v>1843</v>
      </c>
      <c r="B4" s="210"/>
      <c r="C4" s="211"/>
      <c r="D4" s="93"/>
      <c r="E4" s="154" t="str">
        <f t="shared" ref="E4:E35" si="0">IF(A4&lt;&gt;"",IF(SUM(B4:C4)&lt;&gt;0,"是","否"),"是")</f>
        <v>否</v>
      </c>
    </row>
    <row r="5" ht="36" customHeight="1" spans="1:5">
      <c r="A5" s="193" t="s">
        <v>1783</v>
      </c>
      <c r="B5" s="210"/>
      <c r="C5" s="212"/>
      <c r="D5" s="213"/>
      <c r="E5" s="154" t="str">
        <f t="shared" si="0"/>
        <v>否</v>
      </c>
    </row>
    <row r="6" ht="36" hidden="1" customHeight="1" spans="1:5">
      <c r="A6" s="193" t="s">
        <v>1784</v>
      </c>
      <c r="B6" s="188"/>
      <c r="C6" s="214"/>
      <c r="D6" s="215" t="str">
        <f>IF(B6&gt;0,C6/B6-1,IF(B6&lt;0,-(C6/B6-1),""))</f>
        <v/>
      </c>
      <c r="E6" s="154" t="str">
        <f t="shared" si="0"/>
        <v>否</v>
      </c>
    </row>
    <row r="7" ht="36" customHeight="1" spans="1:5">
      <c r="A7" s="193" t="s">
        <v>1785</v>
      </c>
      <c r="B7" s="216"/>
      <c r="C7" s="212"/>
      <c r="D7" s="217"/>
      <c r="E7" s="154" t="str">
        <f t="shared" si="0"/>
        <v>否</v>
      </c>
    </row>
    <row r="8" ht="36" hidden="1" customHeight="1" spans="1:5">
      <c r="A8" s="193" t="s">
        <v>1786</v>
      </c>
      <c r="B8" s="218"/>
      <c r="C8" s="214">
        <v>0</v>
      </c>
      <c r="D8" s="215" t="str">
        <f>IF(B8&gt;0,C8/B8-1,IF(B8&lt;0,-(C8/B8-1),""))</f>
        <v/>
      </c>
      <c r="E8" s="154" t="str">
        <f t="shared" si="0"/>
        <v>否</v>
      </c>
    </row>
    <row r="9" ht="36" customHeight="1" spans="1:5">
      <c r="A9" s="193" t="s">
        <v>1787</v>
      </c>
      <c r="B9" s="216"/>
      <c r="C9" s="212"/>
      <c r="D9" s="217"/>
      <c r="E9" s="154" t="str">
        <f t="shared" si="0"/>
        <v>否</v>
      </c>
    </row>
    <row r="10" ht="36" customHeight="1" spans="1:5">
      <c r="A10" s="193" t="s">
        <v>1790</v>
      </c>
      <c r="B10" s="219"/>
      <c r="C10" s="212"/>
      <c r="D10" s="220"/>
      <c r="E10" s="154" t="str">
        <f t="shared" si="0"/>
        <v>否</v>
      </c>
    </row>
    <row r="11" ht="36" customHeight="1" spans="1:5">
      <c r="A11" s="193" t="s">
        <v>1791</v>
      </c>
      <c r="B11" s="219"/>
      <c r="C11" s="221"/>
      <c r="D11" s="217"/>
      <c r="E11" s="154" t="str">
        <f t="shared" si="0"/>
        <v>否</v>
      </c>
    </row>
    <row r="12" ht="36" customHeight="1" spans="1:5">
      <c r="A12" s="193" t="s">
        <v>1792</v>
      </c>
      <c r="B12" s="216"/>
      <c r="C12" s="222"/>
      <c r="D12" s="217"/>
      <c r="E12" s="154" t="str">
        <f t="shared" si="0"/>
        <v>否</v>
      </c>
    </row>
    <row r="13" ht="36" customHeight="1" spans="1:5">
      <c r="A13" s="193" t="s">
        <v>1793</v>
      </c>
      <c r="B13" s="216"/>
      <c r="C13" s="212"/>
      <c r="D13" s="217"/>
      <c r="E13" s="154" t="str">
        <f t="shared" si="0"/>
        <v>否</v>
      </c>
    </row>
    <row r="14" ht="36" customHeight="1" spans="1:5">
      <c r="A14" s="193" t="s">
        <v>1789</v>
      </c>
      <c r="B14" s="216"/>
      <c r="C14" s="212"/>
      <c r="D14" s="217"/>
      <c r="E14" s="154" t="str">
        <f t="shared" si="0"/>
        <v>否</v>
      </c>
    </row>
    <row r="15" ht="36" customHeight="1" spans="1:5">
      <c r="A15" s="193" t="s">
        <v>1844</v>
      </c>
      <c r="B15" s="216"/>
      <c r="C15" s="221"/>
      <c r="D15" s="217"/>
      <c r="E15" s="154" t="str">
        <f t="shared" si="0"/>
        <v>否</v>
      </c>
    </row>
    <row r="16" ht="36" customHeight="1" spans="1:5">
      <c r="A16" s="193" t="s">
        <v>1795</v>
      </c>
      <c r="B16" s="216"/>
      <c r="C16" s="212"/>
      <c r="D16" s="217"/>
      <c r="E16" s="154" t="str">
        <f t="shared" si="0"/>
        <v>否</v>
      </c>
    </row>
    <row r="17" ht="36" customHeight="1" spans="1:5">
      <c r="A17" s="193" t="s">
        <v>1796</v>
      </c>
      <c r="B17" s="216"/>
      <c r="C17" s="212"/>
      <c r="D17" s="217"/>
      <c r="E17" s="154" t="str">
        <f t="shared" si="0"/>
        <v>否</v>
      </c>
    </row>
    <row r="18" ht="36" customHeight="1" spans="1:5">
      <c r="A18" s="193" t="s">
        <v>1797</v>
      </c>
      <c r="B18" s="216"/>
      <c r="C18" s="212"/>
      <c r="D18" s="217"/>
      <c r="E18" s="154" t="str">
        <f t="shared" si="0"/>
        <v>否</v>
      </c>
    </row>
    <row r="19" ht="36" hidden="1" customHeight="1" spans="1:5">
      <c r="A19" s="193" t="s">
        <v>1799</v>
      </c>
      <c r="B19" s="218"/>
      <c r="C19" s="214"/>
      <c r="D19" s="215" t="str">
        <f>IF(B19&gt;0,C19/B19-1,IF(B19&lt;0,-(C19/B19-1),""))</f>
        <v/>
      </c>
      <c r="E19" s="154" t="str">
        <f t="shared" si="0"/>
        <v>否</v>
      </c>
    </row>
    <row r="20" ht="36" customHeight="1" spans="1:5">
      <c r="A20" s="193" t="s">
        <v>1800</v>
      </c>
      <c r="B20" s="216"/>
      <c r="C20" s="212"/>
      <c r="D20" s="217"/>
      <c r="E20" s="154" t="str">
        <f t="shared" si="0"/>
        <v>否</v>
      </c>
    </row>
    <row r="21" ht="36" customHeight="1" spans="1:5">
      <c r="A21" s="174" t="s">
        <v>1845</v>
      </c>
      <c r="B21" s="223"/>
      <c r="C21" s="223"/>
      <c r="D21" s="213"/>
      <c r="E21" s="154" t="str">
        <f t="shared" si="0"/>
        <v>否</v>
      </c>
    </row>
    <row r="22" ht="36" customHeight="1" spans="1:5">
      <c r="A22" s="193" t="s">
        <v>1802</v>
      </c>
      <c r="B22" s="224"/>
      <c r="C22" s="224"/>
      <c r="D22" s="217"/>
      <c r="E22" s="154" t="str">
        <f t="shared" si="0"/>
        <v>否</v>
      </c>
    </row>
    <row r="23" ht="36" hidden="1" customHeight="1" spans="1:5">
      <c r="A23" s="193" t="s">
        <v>1803</v>
      </c>
      <c r="B23" s="224">
        <v>0</v>
      </c>
      <c r="C23" s="225"/>
      <c r="D23" s="217" t="str">
        <f>IF(B23&gt;0,C23/B23-1,IF(B23&lt;0,-(C23/B23-1),""))</f>
        <v/>
      </c>
      <c r="E23" s="154" t="str">
        <f t="shared" si="0"/>
        <v>否</v>
      </c>
    </row>
    <row r="24" ht="36" hidden="1" customHeight="1" spans="1:5">
      <c r="A24" s="174" t="s">
        <v>1846</v>
      </c>
      <c r="B24" s="187"/>
      <c r="C24" s="226">
        <f>SUM(C25:C27)</f>
        <v>0</v>
      </c>
      <c r="D24" s="215" t="str">
        <f>IF(B24&gt;0,C24/B24-1,IF(B24&lt;0,-(C24/B24-1),""))</f>
        <v/>
      </c>
      <c r="E24" s="154" t="str">
        <f t="shared" si="0"/>
        <v>否</v>
      </c>
    </row>
    <row r="25" ht="36" hidden="1" customHeight="1" spans="1:5">
      <c r="A25" s="193" t="s">
        <v>1847</v>
      </c>
      <c r="B25" s="188"/>
      <c r="C25" s="227"/>
      <c r="D25" s="215" t="str">
        <f>IF(B25&gt;0,C25/B25-1,IF(B25&lt;0,-(C25/B25-1),""))</f>
        <v/>
      </c>
      <c r="E25" s="154" t="str">
        <f t="shared" si="0"/>
        <v>否</v>
      </c>
    </row>
    <row r="26" ht="36" hidden="1" customHeight="1" spans="1:5">
      <c r="A26" s="193" t="s">
        <v>1848</v>
      </c>
      <c r="B26" s="188"/>
      <c r="C26" s="227"/>
      <c r="D26" s="215" t="str">
        <f>IF(B26&gt;0,C26/B26-1,IF(B26&lt;0,-(C26/B26-1),""))</f>
        <v/>
      </c>
      <c r="E26" s="154" t="str">
        <f t="shared" si="0"/>
        <v>否</v>
      </c>
    </row>
    <row r="27" ht="36" hidden="1" customHeight="1" spans="1:5">
      <c r="A27" s="193" t="s">
        <v>1849</v>
      </c>
      <c r="B27" s="228"/>
      <c r="C27" s="225">
        <f>SUM(C28:C29)</f>
        <v>0</v>
      </c>
      <c r="D27" s="215" t="str">
        <f>IF(B27&gt;0,C27/B27-1,IF(B27&lt;0,-(C27/B27-1),""))</f>
        <v/>
      </c>
      <c r="E27" s="154" t="str">
        <f t="shared" si="0"/>
        <v>否</v>
      </c>
    </row>
    <row r="28" ht="36" customHeight="1" spans="1:5">
      <c r="A28" s="174" t="s">
        <v>1850</v>
      </c>
      <c r="B28" s="187"/>
      <c r="C28" s="187"/>
      <c r="D28" s="213"/>
      <c r="E28" s="154" t="str">
        <f t="shared" si="0"/>
        <v>否</v>
      </c>
    </row>
    <row r="29" ht="36" customHeight="1" spans="1:5">
      <c r="A29" s="193" t="s">
        <v>1812</v>
      </c>
      <c r="B29" s="228"/>
      <c r="C29" s="229"/>
      <c r="D29" s="220"/>
      <c r="E29" s="154" t="str">
        <f t="shared" si="0"/>
        <v>否</v>
      </c>
    </row>
    <row r="30" ht="36" customHeight="1" spans="1:5">
      <c r="A30" s="174" t="s">
        <v>1851</v>
      </c>
      <c r="B30" s="199"/>
      <c r="C30" s="230"/>
      <c r="D30" s="231"/>
      <c r="E30" s="154" t="str">
        <f t="shared" si="0"/>
        <v>否</v>
      </c>
    </row>
    <row r="31" ht="36" customHeight="1" spans="1:5">
      <c r="A31" s="232" t="s">
        <v>1852</v>
      </c>
      <c r="B31" s="210"/>
      <c r="C31" s="210"/>
      <c r="D31" s="213"/>
      <c r="E31" s="154" t="str">
        <f t="shared" si="0"/>
        <v>否</v>
      </c>
    </row>
    <row r="32" ht="36" customHeight="1" spans="1:5">
      <c r="A32" s="172" t="s">
        <v>61</v>
      </c>
      <c r="B32" s="187">
        <v>4</v>
      </c>
      <c r="C32" s="187">
        <v>4</v>
      </c>
      <c r="D32" s="213"/>
      <c r="E32" s="154" t="str">
        <f t="shared" si="0"/>
        <v>是</v>
      </c>
    </row>
    <row r="33" ht="36" customHeight="1" spans="1:5">
      <c r="A33" s="233" t="s">
        <v>1816</v>
      </c>
      <c r="B33" s="234">
        <v>12</v>
      </c>
      <c r="C33" s="187">
        <v>16</v>
      </c>
      <c r="D33" s="213"/>
      <c r="E33" s="154" t="str">
        <f t="shared" si="0"/>
        <v>是</v>
      </c>
    </row>
    <row r="34" ht="36" hidden="1" customHeight="1" spans="1:5">
      <c r="A34" s="172" t="s">
        <v>1817</v>
      </c>
      <c r="B34" s="210"/>
      <c r="C34" s="235"/>
      <c r="D34" s="213"/>
      <c r="E34" s="154" t="str">
        <f t="shared" si="0"/>
        <v>否</v>
      </c>
    </row>
    <row r="35" ht="36" customHeight="1" spans="1:5">
      <c r="A35" s="194" t="s">
        <v>68</v>
      </c>
      <c r="B35" s="210">
        <v>16</v>
      </c>
      <c r="C35" s="210">
        <v>20</v>
      </c>
      <c r="D35" s="213"/>
      <c r="E35" s="154" t="str">
        <f t="shared" si="0"/>
        <v>是</v>
      </c>
    </row>
    <row r="36" spans="2:2">
      <c r="B36" s="236"/>
    </row>
    <row r="37" spans="2:2">
      <c r="B37" s="237"/>
    </row>
    <row r="38" spans="2:2">
      <c r="B38" s="236"/>
    </row>
    <row r="39" spans="2:2">
      <c r="B39" s="237"/>
    </row>
    <row r="40" spans="2:2">
      <c r="B40" s="236"/>
    </row>
    <row r="41" spans="2:2">
      <c r="B41" s="236"/>
    </row>
    <row r="42" spans="2:2">
      <c r="B42" s="237"/>
    </row>
    <row r="43" spans="2:2">
      <c r="B43" s="236"/>
    </row>
    <row r="44" spans="2:2">
      <c r="B44" s="236"/>
    </row>
    <row r="45" spans="2:2">
      <c r="B45" s="236"/>
    </row>
    <row r="46" spans="2:2">
      <c r="B46" s="236"/>
    </row>
    <row r="47" spans="2:2">
      <c r="B47" s="237"/>
    </row>
    <row r="48" spans="2:2">
      <c r="B48" s="236"/>
    </row>
  </sheetData>
  <autoFilter xmlns:etc="http://www.wps.cn/officeDocument/2017/etCustomData" ref="A3:E35" etc:filterBottomFollowUsedRange="0">
    <filterColumn colId="4">
      <customFilters>
        <customFilter operator="equal" val="是"/>
      </customFilters>
    </filterColumn>
    <extLst/>
  </autoFilter>
  <mergeCells count="1">
    <mergeCell ref="A1:D1"/>
  </mergeCells>
  <conditionalFormatting sqref="E3:E35">
    <cfRule type="cellIs" dxfId="3" priority="2" stopIfTrue="1" operator="lessThanOrEqual">
      <formula>-1</formula>
    </cfRule>
  </conditionalFormatting>
  <conditionalFormatting sqref="D5 D7 D31:D35 D28 D20:D23 D11:D18 D9">
    <cfRule type="cellIs" dxfId="4"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E34"/>
  <sheetViews>
    <sheetView showGridLines="0" showZeros="0" view="pageBreakPreview" zoomScaleNormal="100" topLeftCell="A7" workbookViewId="0">
      <selection activeCell="I17" sqref="I17"/>
    </sheetView>
  </sheetViews>
  <sheetFormatPr defaultColWidth="9" defaultRowHeight="13.5" outlineLevelCol="4"/>
  <cols>
    <col min="1" max="1" width="50.775" customWidth="1"/>
    <col min="2" max="4" width="20.6333333333333" customWidth="1"/>
    <col min="5" max="5" width="5.33333333333333" hidden="1" customWidth="1"/>
  </cols>
  <sheetData>
    <row r="1" ht="45" customHeight="1" spans="1:4">
      <c r="A1" s="181" t="s">
        <v>1853</v>
      </c>
      <c r="B1" s="181"/>
      <c r="C1" s="181"/>
      <c r="D1" s="181"/>
    </row>
    <row r="2" ht="20.1" customHeight="1" spans="1:4">
      <c r="A2" s="182"/>
      <c r="B2" s="182"/>
      <c r="C2" s="182"/>
      <c r="D2" s="183" t="s">
        <v>2</v>
      </c>
    </row>
    <row r="3" ht="45" customHeight="1" spans="1:5">
      <c r="A3" s="184" t="s">
        <v>1854</v>
      </c>
      <c r="B3" s="185" t="s">
        <v>5</v>
      </c>
      <c r="C3" s="185" t="s">
        <v>6</v>
      </c>
      <c r="D3" s="185" t="s">
        <v>7</v>
      </c>
      <c r="E3" s="186" t="s">
        <v>8</v>
      </c>
    </row>
    <row r="4" ht="36" customHeight="1" spans="1:5">
      <c r="A4" s="174" t="s">
        <v>1819</v>
      </c>
      <c r="B4" s="187"/>
      <c r="C4" s="187">
        <v>20</v>
      </c>
      <c r="D4" s="93"/>
      <c r="E4" s="154" t="str">
        <f t="shared" ref="E4:E21" si="0">IF(A4&lt;&gt;"",IF(SUM(B4:C4)&lt;&gt;0,"是","否"),"是")</f>
        <v>是</v>
      </c>
    </row>
    <row r="5" ht="36" customHeight="1" spans="1:5">
      <c r="A5" s="176" t="s">
        <v>1822</v>
      </c>
      <c r="B5" s="188"/>
      <c r="C5" s="188">
        <v>20</v>
      </c>
      <c r="D5" s="189"/>
      <c r="E5" s="154" t="str">
        <f t="shared" si="0"/>
        <v>是</v>
      </c>
    </row>
    <row r="6" ht="36" customHeight="1" spans="1:5">
      <c r="A6" s="176" t="s">
        <v>1825</v>
      </c>
      <c r="B6" s="188"/>
      <c r="C6" s="188"/>
      <c r="D6" s="190" t="str">
        <f>IF(B6&gt;0,C6/B6-1,IF(B6&lt;0,-(C6/B6-1),""))</f>
        <v/>
      </c>
      <c r="E6" s="154" t="str">
        <f t="shared" si="0"/>
        <v>否</v>
      </c>
    </row>
    <row r="7" ht="36" customHeight="1" spans="1:5">
      <c r="A7" s="174" t="s">
        <v>1826</v>
      </c>
      <c r="B7" s="187"/>
      <c r="C7" s="187"/>
      <c r="D7" s="191"/>
      <c r="E7" s="154" t="str">
        <f t="shared" si="0"/>
        <v>否</v>
      </c>
    </row>
    <row r="8" ht="36" customHeight="1" spans="1:5">
      <c r="A8" s="176" t="s">
        <v>1827</v>
      </c>
      <c r="B8" s="188"/>
      <c r="C8" s="188"/>
      <c r="D8" s="189"/>
      <c r="E8" s="154" t="str">
        <f t="shared" si="0"/>
        <v>否</v>
      </c>
    </row>
    <row r="9" ht="36" customHeight="1" spans="1:5">
      <c r="A9" s="176" t="s">
        <v>1831</v>
      </c>
      <c r="B9" s="188"/>
      <c r="C9" s="188"/>
      <c r="D9" s="189"/>
      <c r="E9" s="154" t="str">
        <f t="shared" si="0"/>
        <v>否</v>
      </c>
    </row>
    <row r="10" ht="36" customHeight="1" spans="1:5">
      <c r="A10" s="174" t="s">
        <v>1832</v>
      </c>
      <c r="B10" s="187">
        <f>B11</f>
        <v>0</v>
      </c>
      <c r="C10" s="187">
        <f>C11</f>
        <v>0</v>
      </c>
      <c r="D10" s="192" t="str">
        <f>IF(B10&gt;0,C10/B10-1,IF(B10&lt;0,-(C10/B10-1),""))</f>
        <v/>
      </c>
      <c r="E10" s="154" t="str">
        <f t="shared" si="0"/>
        <v>否</v>
      </c>
    </row>
    <row r="11" ht="36" customHeight="1" spans="1:5">
      <c r="A11" s="176" t="s">
        <v>1833</v>
      </c>
      <c r="B11" s="188"/>
      <c r="C11" s="188"/>
      <c r="D11" s="190" t="str">
        <f>IF(B11&gt;0,C11/B11-1,IF(B11&lt;0,-(C11/B11-1),""))</f>
        <v/>
      </c>
      <c r="E11" s="154" t="str">
        <f t="shared" si="0"/>
        <v>否</v>
      </c>
    </row>
    <row r="12" ht="36" customHeight="1" spans="1:5">
      <c r="A12" s="174" t="s">
        <v>1834</v>
      </c>
      <c r="B12" s="187"/>
      <c r="C12" s="187"/>
      <c r="D12" s="192" t="str">
        <f>IF(B12&gt;0,C12/B12-1,IF(B12&lt;0,-(C12/B12-1),""))</f>
        <v/>
      </c>
      <c r="E12" s="154" t="str">
        <f t="shared" si="0"/>
        <v>否</v>
      </c>
    </row>
    <row r="13" ht="36" customHeight="1" spans="1:5">
      <c r="A13" s="193" t="s">
        <v>1855</v>
      </c>
      <c r="B13" s="188"/>
      <c r="C13" s="188"/>
      <c r="D13" s="190" t="str">
        <f>IF(B13&gt;0,C13/B13-1,IF(B13&lt;0,-(C13/B13-1),""))</f>
        <v/>
      </c>
      <c r="E13" s="154" t="str">
        <f t="shared" si="0"/>
        <v>否</v>
      </c>
    </row>
    <row r="14" ht="36" customHeight="1" spans="1:5">
      <c r="A14" s="174" t="s">
        <v>1836</v>
      </c>
      <c r="B14" s="187"/>
      <c r="C14" s="187"/>
      <c r="D14" s="191"/>
      <c r="E14" s="154" t="str">
        <f t="shared" si="0"/>
        <v>否</v>
      </c>
    </row>
    <row r="15" ht="36" customHeight="1" spans="1:5">
      <c r="A15" s="176" t="s">
        <v>1837</v>
      </c>
      <c r="B15" s="188"/>
      <c r="C15" s="188"/>
      <c r="D15" s="189"/>
      <c r="E15" s="154" t="str">
        <f t="shared" si="0"/>
        <v>否</v>
      </c>
    </row>
    <row r="16" ht="36" customHeight="1" spans="1:5">
      <c r="A16" s="194" t="s">
        <v>1856</v>
      </c>
      <c r="B16" s="187"/>
      <c r="C16" s="187">
        <v>20</v>
      </c>
      <c r="D16" s="191"/>
      <c r="E16" s="154" t="str">
        <f t="shared" si="0"/>
        <v>是</v>
      </c>
    </row>
    <row r="17" ht="36" customHeight="1" spans="1:5">
      <c r="A17" s="195" t="s">
        <v>120</v>
      </c>
      <c r="B17" s="187"/>
      <c r="C17" s="187"/>
      <c r="D17" s="191"/>
      <c r="E17" s="154" t="str">
        <f t="shared" si="0"/>
        <v>否</v>
      </c>
    </row>
    <row r="18" ht="36" customHeight="1" spans="1:5">
      <c r="A18" s="196" t="s">
        <v>1839</v>
      </c>
      <c r="B18" s="197"/>
      <c r="C18" s="188"/>
      <c r="D18" s="189"/>
      <c r="E18" s="154" t="str">
        <f t="shared" si="0"/>
        <v>否</v>
      </c>
    </row>
    <row r="19" ht="36" customHeight="1" spans="1:5">
      <c r="A19" s="196" t="s">
        <v>1840</v>
      </c>
      <c r="B19" s="197"/>
      <c r="C19" s="197"/>
      <c r="D19" s="189"/>
      <c r="E19" s="154" t="str">
        <f t="shared" si="0"/>
        <v>否</v>
      </c>
    </row>
    <row r="20" ht="36" customHeight="1" spans="1:5">
      <c r="A20" s="198" t="s">
        <v>1841</v>
      </c>
      <c r="B20" s="199">
        <v>16</v>
      </c>
      <c r="C20" s="187"/>
      <c r="D20" s="191"/>
      <c r="E20" s="154" t="str">
        <f t="shared" si="0"/>
        <v>是</v>
      </c>
    </row>
    <row r="21" ht="36" customHeight="1" spans="1:5">
      <c r="A21" s="194" t="s">
        <v>127</v>
      </c>
      <c r="B21" s="187">
        <v>16</v>
      </c>
      <c r="C21" s="187">
        <v>20</v>
      </c>
      <c r="D21" s="191"/>
      <c r="E21" s="154" t="str">
        <f t="shared" si="0"/>
        <v>是</v>
      </c>
    </row>
    <row r="22" spans="2:2">
      <c r="B22" s="200"/>
    </row>
    <row r="23" spans="2:3">
      <c r="B23" s="201"/>
      <c r="C23" s="201"/>
    </row>
    <row r="24" spans="2:2">
      <c r="B24" s="200"/>
    </row>
    <row r="25" spans="2:3">
      <c r="B25" s="201"/>
      <c r="C25" s="201"/>
    </row>
    <row r="26" spans="2:2">
      <c r="B26" s="200"/>
    </row>
    <row r="27" spans="2:2">
      <c r="B27" s="200"/>
    </row>
    <row r="28" spans="2:3">
      <c r="B28" s="201"/>
      <c r="C28" s="201"/>
    </row>
    <row r="29" spans="2:2">
      <c r="B29" s="200"/>
    </row>
    <row r="30" spans="2:2">
      <c r="B30" s="200"/>
    </row>
    <row r="31" spans="2:2">
      <c r="B31" s="200"/>
    </row>
    <row r="32" spans="2:2">
      <c r="B32" s="200"/>
    </row>
    <row r="33" spans="2:3">
      <c r="B33" s="201"/>
      <c r="C33" s="201"/>
    </row>
    <row r="34" spans="2:2">
      <c r="B34" s="200"/>
    </row>
  </sheetData>
  <mergeCells count="1">
    <mergeCell ref="A1:D1"/>
  </mergeCells>
  <conditionalFormatting sqref="E3:E21">
    <cfRule type="cellIs" dxfId="3" priority="2" stopIfTrue="1" operator="lessThanOrEqual">
      <formula>-1</formula>
    </cfRule>
  </conditionalFormatting>
  <conditionalFormatting sqref="E4:E21">
    <cfRule type="cellIs" dxfId="3"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0"/>
  <sheetViews>
    <sheetView view="pageBreakPreview" zoomScaleNormal="100" topLeftCell="A7" workbookViewId="0">
      <selection activeCell="F11" sqref="F11"/>
    </sheetView>
  </sheetViews>
  <sheetFormatPr defaultColWidth="9" defaultRowHeight="14.25" outlineLevelCol="1"/>
  <cols>
    <col min="1" max="1" width="36.25" style="163" customWidth="1"/>
    <col min="2" max="2" width="45.5" style="165" customWidth="1"/>
    <col min="3" max="3" width="12.6333333333333" style="163"/>
    <col min="4" max="16374" width="9" style="163"/>
    <col min="16375" max="16376" width="35.6333333333333" style="163"/>
    <col min="16377" max="16377" width="9" style="163"/>
    <col min="16378" max="16384" width="9" style="166"/>
  </cols>
  <sheetData>
    <row r="1" s="163" customFormat="1" ht="45" customHeight="1" spans="1:2">
      <c r="A1" s="167" t="s">
        <v>1857</v>
      </c>
      <c r="B1" s="168"/>
    </row>
    <row r="2" s="163" customFormat="1" ht="20.1" customHeight="1" spans="1:2">
      <c r="A2" s="169"/>
      <c r="B2" s="170" t="s">
        <v>2</v>
      </c>
    </row>
    <row r="3" s="164" customFormat="1" ht="45" customHeight="1" spans="1:2">
      <c r="A3" s="171" t="s">
        <v>1858</v>
      </c>
      <c r="B3" s="171" t="s">
        <v>1859</v>
      </c>
    </row>
    <row r="4" s="163" customFormat="1" ht="36" customHeight="1" spans="1:2">
      <c r="A4" s="177" t="s">
        <v>1217</v>
      </c>
      <c r="B4" s="173" t="s">
        <v>1860</v>
      </c>
    </row>
    <row r="5" s="163" customFormat="1" ht="36" customHeight="1" spans="1:2">
      <c r="A5" s="177" t="s">
        <v>1220</v>
      </c>
      <c r="B5" s="175"/>
    </row>
    <row r="6" s="163" customFormat="1" ht="36" customHeight="1" spans="1:2">
      <c r="A6" s="177" t="s">
        <v>1221</v>
      </c>
      <c r="B6" s="175"/>
    </row>
    <row r="7" s="163" customFormat="1" ht="36" customHeight="1" spans="1:2">
      <c r="A7" s="177" t="s">
        <v>1222</v>
      </c>
      <c r="B7" s="175"/>
    </row>
    <row r="8" s="163" customFormat="1" ht="36" customHeight="1" spans="1:2">
      <c r="A8" s="177" t="s">
        <v>1223</v>
      </c>
      <c r="B8" s="175"/>
    </row>
    <row r="9" s="163" customFormat="1" ht="36" customHeight="1" spans="1:2">
      <c r="A9" s="177" t="s">
        <v>1224</v>
      </c>
      <c r="B9" s="175"/>
    </row>
    <row r="10" s="163" customFormat="1" ht="36" customHeight="1" spans="1:2">
      <c r="A10" s="177" t="s">
        <v>1225</v>
      </c>
      <c r="B10" s="175"/>
    </row>
    <row r="11" s="163" customFormat="1" ht="36" customHeight="1" spans="1:2">
      <c r="A11" s="177" t="s">
        <v>1226</v>
      </c>
      <c r="B11" s="175"/>
    </row>
    <row r="12" s="163" customFormat="1" ht="36" customHeight="1" spans="1:2">
      <c r="A12" s="177" t="s">
        <v>1227</v>
      </c>
      <c r="B12" s="175"/>
    </row>
    <row r="13" s="163" customFormat="1" ht="36" customHeight="1" spans="1:2">
      <c r="A13" s="177" t="s">
        <v>1228</v>
      </c>
      <c r="B13" s="175"/>
    </row>
    <row r="14" s="163" customFormat="1" ht="36" customHeight="1" spans="1:2">
      <c r="A14" s="177" t="s">
        <v>1229</v>
      </c>
      <c r="B14" s="175"/>
    </row>
    <row r="15" s="163" customFormat="1" ht="36" customHeight="1" spans="1:2">
      <c r="A15" s="177" t="s">
        <v>1230</v>
      </c>
      <c r="B15" s="175"/>
    </row>
    <row r="16" s="163" customFormat="1" ht="36" customHeight="1" spans="1:2">
      <c r="A16" s="177" t="s">
        <v>1231</v>
      </c>
      <c r="B16" s="175"/>
    </row>
    <row r="17" s="163" customFormat="1" ht="36" customHeight="1" spans="1:2">
      <c r="A17" s="177" t="s">
        <v>1232</v>
      </c>
      <c r="B17" s="175"/>
    </row>
    <row r="18" s="163" customFormat="1" ht="36" customHeight="1" spans="1:2">
      <c r="A18" s="177" t="s">
        <v>1233</v>
      </c>
      <c r="B18" s="175"/>
    </row>
    <row r="19" s="163" customFormat="1" ht="36" customHeight="1" spans="1:2">
      <c r="A19" s="177" t="s">
        <v>1234</v>
      </c>
      <c r="B19" s="175"/>
    </row>
    <row r="20" s="163" customFormat="1" ht="31" customHeight="1" spans="1:2">
      <c r="A20" s="179" t="s">
        <v>1861</v>
      </c>
      <c r="B20" s="180"/>
    </row>
  </sheetData>
  <mergeCells count="1">
    <mergeCell ref="A1:B1"/>
  </mergeCells>
  <conditionalFormatting sqref="B3:G3">
    <cfRule type="cellIs" dxfId="0" priority="2" stopIfTrue="1" operator="lessThanOrEqual">
      <formula>-1</formula>
    </cfRule>
  </conditionalFormatting>
  <conditionalFormatting sqref="C1:G2">
    <cfRule type="cellIs" dxfId="0" priority="4" stopIfTrue="1" operator="lessThanOrEqual">
      <formula>-1</formula>
    </cfRule>
    <cfRule type="cellIs" dxfId="0" priority="3" stopIfTrue="1" operator="greaterThanOrEqual">
      <formula>10</formula>
    </cfRule>
  </conditionalFormatting>
  <conditionalFormatting sqref="B4:G6">
    <cfRule type="cellIs" dxfId="0"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orientation="portrait" horizontalDpi="600"/>
  <headerFooter>
    <oddFooter>&amp;C&amp;16- &amp;P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
  <sheetViews>
    <sheetView view="pageBreakPreview" zoomScaleNormal="100" workbookViewId="0">
      <selection activeCell="B9" sqref="B9"/>
    </sheetView>
  </sheetViews>
  <sheetFormatPr defaultColWidth="9" defaultRowHeight="14.25" outlineLevelCol="1"/>
  <cols>
    <col min="1" max="1" width="46.6333333333333" style="163" customWidth="1"/>
    <col min="2" max="2" width="38" style="165" customWidth="1"/>
    <col min="3" max="16371" width="9" style="163"/>
    <col min="16372" max="16373" width="35.6333333333333" style="163"/>
    <col min="16374" max="16374" width="9" style="163"/>
    <col min="16375" max="16384" width="9" style="166"/>
  </cols>
  <sheetData>
    <row r="1" s="163" customFormat="1" ht="45" customHeight="1" spans="1:2">
      <c r="A1" s="167" t="s">
        <v>1862</v>
      </c>
      <c r="B1" s="168"/>
    </row>
    <row r="2" s="163" customFormat="1" ht="20.1" customHeight="1" spans="1:2">
      <c r="A2" s="169"/>
      <c r="B2" s="170" t="s">
        <v>2</v>
      </c>
    </row>
    <row r="3" s="164" customFormat="1" ht="45" customHeight="1" spans="1:2">
      <c r="A3" s="171" t="s">
        <v>1863</v>
      </c>
      <c r="B3" s="171" t="s">
        <v>1859</v>
      </c>
    </row>
    <row r="4" s="163" customFormat="1" ht="36" customHeight="1" spans="1:2">
      <c r="A4" s="172" t="s">
        <v>1864</v>
      </c>
      <c r="B4" s="173">
        <v>0</v>
      </c>
    </row>
    <row r="5" s="163" customFormat="1" ht="36" customHeight="1" spans="1:2">
      <c r="A5" s="174"/>
      <c r="B5" s="175"/>
    </row>
    <row r="6" s="163" customFormat="1" ht="36" customHeight="1" spans="1:2">
      <c r="A6" s="174"/>
      <c r="B6" s="175"/>
    </row>
    <row r="7" s="163" customFormat="1" ht="36" customHeight="1" spans="1:2">
      <c r="A7" s="174"/>
      <c r="B7" s="175"/>
    </row>
    <row r="8" s="163" customFormat="1" ht="36" customHeight="1" spans="1:2">
      <c r="A8" s="174"/>
      <c r="B8" s="175"/>
    </row>
    <row r="9" s="163" customFormat="1" ht="36" customHeight="1" spans="1:2">
      <c r="A9" s="174"/>
      <c r="B9" s="175"/>
    </row>
    <row r="10" s="163" customFormat="1" ht="36" customHeight="1" spans="1:2">
      <c r="A10" s="176"/>
      <c r="B10" s="175"/>
    </row>
    <row r="11" s="163" customFormat="1" ht="36" customHeight="1" spans="1:2">
      <c r="A11" s="177"/>
      <c r="B11" s="175"/>
    </row>
    <row r="12" s="163" customFormat="1" ht="36" customHeight="1" spans="1:2">
      <c r="A12" s="178"/>
      <c r="B12" s="175"/>
    </row>
    <row r="13" s="163" customFormat="1" ht="36" customHeight="1" spans="1:2">
      <c r="A13" s="178"/>
      <c r="B13" s="175"/>
    </row>
    <row r="14" s="163" customFormat="1" ht="36" customHeight="1" spans="1:2">
      <c r="A14" s="178"/>
      <c r="B14" s="175"/>
    </row>
    <row r="15" s="163" customFormat="1" ht="36" customHeight="1" spans="1:2">
      <c r="A15" s="178"/>
      <c r="B15" s="175"/>
    </row>
    <row r="16" s="163" customFormat="1" ht="36" customHeight="1" spans="1:2">
      <c r="A16" s="178"/>
      <c r="B16" s="175"/>
    </row>
    <row r="17" s="163" customFormat="1" ht="36" customHeight="1" spans="1:2">
      <c r="A17" s="178"/>
      <c r="B17" s="175"/>
    </row>
    <row r="18" s="163" customFormat="1" ht="36" customHeight="1" spans="1:2">
      <c r="A18" s="178"/>
      <c r="B18" s="175"/>
    </row>
    <row r="19" s="163" customFormat="1" ht="31" customHeight="1" spans="1:2">
      <c r="A19" s="179" t="s">
        <v>1861</v>
      </c>
      <c r="B19" s="180"/>
    </row>
    <row r="20" s="163" customFormat="1" spans="2:2">
      <c r="B20" s="165"/>
    </row>
    <row r="21" s="163" customFormat="1" spans="2:2">
      <c r="B21" s="165"/>
    </row>
  </sheetData>
  <mergeCells count="1">
    <mergeCell ref="A1:B1"/>
  </mergeCells>
  <conditionalFormatting sqref="B3:G3">
    <cfRule type="cellIs" dxfId="0" priority="2" stopIfTrue="1" operator="lessThanOrEqual">
      <formula>-1</formula>
    </cfRule>
  </conditionalFormatting>
  <conditionalFormatting sqref="B4:G9">
    <cfRule type="cellIs" dxfId="0"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orientation="portrait" horizontalDpi="600"/>
  <headerFooter>
    <oddFooter>&amp;C&amp;16-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F51"/>
  <sheetViews>
    <sheetView showGridLines="0" showZeros="0" view="pageBreakPreview" zoomScale="90" zoomScaleNormal="90" topLeftCell="B1" workbookViewId="0">
      <pane ySplit="3" topLeftCell="A24" activePane="bottomLeft" state="frozen"/>
      <selection/>
      <selection pane="bottomLeft" activeCell="I33" sqref="I33"/>
    </sheetView>
  </sheetViews>
  <sheetFormatPr defaultColWidth="9" defaultRowHeight="14.25" outlineLevelCol="5"/>
  <cols>
    <col min="1" max="1" width="12.75" style="165" customWidth="1"/>
    <col min="2" max="2" width="50.75" style="165" customWidth="1"/>
    <col min="3" max="5" width="20.6333333333333" style="165" customWidth="1"/>
    <col min="6" max="6" width="9.75" style="165" hidden="1" customWidth="1"/>
    <col min="7" max="16384" width="9" style="276"/>
  </cols>
  <sheetData>
    <row r="1" s="453" customFormat="1" ht="45" customHeight="1" spans="1:6">
      <c r="A1" s="432"/>
      <c r="B1" s="432" t="s">
        <v>1</v>
      </c>
      <c r="C1" s="432"/>
      <c r="D1" s="432"/>
      <c r="E1" s="432"/>
      <c r="F1" s="457"/>
    </row>
    <row r="2" ht="18.95" customHeight="1" spans="1:5">
      <c r="A2" s="478"/>
      <c r="B2" s="458"/>
      <c r="C2" s="356"/>
      <c r="E2" s="459" t="s">
        <v>2</v>
      </c>
    </row>
    <row r="3" s="454" customFormat="1" ht="45" customHeight="1" spans="1:6">
      <c r="A3" s="479" t="s">
        <v>3</v>
      </c>
      <c r="B3" s="480" t="s">
        <v>4</v>
      </c>
      <c r="C3" s="185" t="s">
        <v>5</v>
      </c>
      <c r="D3" s="185" t="s">
        <v>6</v>
      </c>
      <c r="E3" s="480" t="s">
        <v>7</v>
      </c>
      <c r="F3" s="481" t="s">
        <v>8</v>
      </c>
    </row>
    <row r="4" ht="37.5" customHeight="1" spans="1:6">
      <c r="A4" s="366" t="s">
        <v>69</v>
      </c>
      <c r="B4" s="482" t="s">
        <v>70</v>
      </c>
      <c r="C4" s="483">
        <v>30907</v>
      </c>
      <c r="D4" s="483">
        <v>33272</v>
      </c>
      <c r="E4" s="484">
        <f t="shared" ref="E4:E38" si="0">IF(C4&lt;&gt;0,IF((D4/C4-1)&lt;-30%,"",IF((D4/C4-1)&gt;150%,"",D4/C4-1)),"")</f>
        <v>0.077</v>
      </c>
      <c r="F4" s="286" t="str">
        <f t="shared" ref="F4:F38" si="1">IF(LEN(A4)=3,"是",IF(B4&lt;&gt;"",IF(SUM(C4:D4)&lt;&gt;0,"是","否"),"是"))</f>
        <v>是</v>
      </c>
    </row>
    <row r="5" ht="37.5" customHeight="1" spans="1:6">
      <c r="A5" s="366" t="s">
        <v>71</v>
      </c>
      <c r="B5" s="485" t="s">
        <v>72</v>
      </c>
      <c r="C5" s="483"/>
      <c r="D5" s="483"/>
      <c r="E5" s="484" t="str">
        <f t="shared" si="0"/>
        <v/>
      </c>
      <c r="F5" s="286" t="str">
        <f t="shared" si="1"/>
        <v>是</v>
      </c>
    </row>
    <row r="6" ht="37.5" customHeight="1" spans="1:6">
      <c r="A6" s="366" t="s">
        <v>73</v>
      </c>
      <c r="B6" s="485" t="s">
        <v>74</v>
      </c>
      <c r="C6" s="483">
        <v>246</v>
      </c>
      <c r="D6" s="483">
        <v>175</v>
      </c>
      <c r="E6" s="484">
        <f t="shared" si="0"/>
        <v>-0.289</v>
      </c>
      <c r="F6" s="286" t="str">
        <f t="shared" si="1"/>
        <v>是</v>
      </c>
    </row>
    <row r="7" ht="37.5" customHeight="1" spans="1:6">
      <c r="A7" s="366" t="s">
        <v>75</v>
      </c>
      <c r="B7" s="485" t="s">
        <v>76</v>
      </c>
      <c r="C7" s="483">
        <v>3186</v>
      </c>
      <c r="D7" s="483">
        <v>5618</v>
      </c>
      <c r="E7" s="484">
        <f t="shared" si="0"/>
        <v>0.763</v>
      </c>
      <c r="F7" s="286" t="str">
        <f t="shared" si="1"/>
        <v>是</v>
      </c>
    </row>
    <row r="8" ht="37.5" customHeight="1" spans="1:6">
      <c r="A8" s="366" t="s">
        <v>77</v>
      </c>
      <c r="B8" s="485" t="s">
        <v>78</v>
      </c>
      <c r="C8" s="483">
        <v>18778</v>
      </c>
      <c r="D8" s="483">
        <v>19008</v>
      </c>
      <c r="E8" s="484">
        <f t="shared" si="0"/>
        <v>0.012</v>
      </c>
      <c r="F8" s="286" t="str">
        <f t="shared" si="1"/>
        <v>是</v>
      </c>
    </row>
    <row r="9" ht="37.5" customHeight="1" spans="1:6">
      <c r="A9" s="366" t="s">
        <v>79</v>
      </c>
      <c r="B9" s="485" t="s">
        <v>80</v>
      </c>
      <c r="C9" s="483">
        <v>191</v>
      </c>
      <c r="D9" s="483"/>
      <c r="E9" s="484" t="str">
        <f t="shared" si="0"/>
        <v/>
      </c>
      <c r="F9" s="286" t="str">
        <f t="shared" si="1"/>
        <v>是</v>
      </c>
    </row>
    <row r="10" ht="37.5" customHeight="1" spans="1:6">
      <c r="A10" s="366" t="s">
        <v>81</v>
      </c>
      <c r="B10" s="485" t="s">
        <v>82</v>
      </c>
      <c r="C10" s="483">
        <v>41</v>
      </c>
      <c r="D10" s="483">
        <v>249</v>
      </c>
      <c r="E10" s="484" t="str">
        <f t="shared" si="0"/>
        <v/>
      </c>
      <c r="F10" s="286" t="str">
        <f t="shared" si="1"/>
        <v>是</v>
      </c>
    </row>
    <row r="11" ht="37.5" customHeight="1" spans="1:6">
      <c r="A11" s="366" t="s">
        <v>83</v>
      </c>
      <c r="B11" s="485" t="s">
        <v>84</v>
      </c>
      <c r="C11" s="483">
        <v>10411</v>
      </c>
      <c r="D11" s="483">
        <v>12252</v>
      </c>
      <c r="E11" s="484">
        <f t="shared" si="0"/>
        <v>0.177</v>
      </c>
      <c r="F11" s="286" t="str">
        <f t="shared" si="1"/>
        <v>是</v>
      </c>
    </row>
    <row r="12" ht="37.5" customHeight="1" spans="1:6">
      <c r="A12" s="366" t="s">
        <v>85</v>
      </c>
      <c r="B12" s="485" t="s">
        <v>86</v>
      </c>
      <c r="C12" s="483">
        <v>2549</v>
      </c>
      <c r="D12" s="483">
        <v>7038</v>
      </c>
      <c r="E12" s="484" t="str">
        <f t="shared" si="0"/>
        <v/>
      </c>
      <c r="F12" s="286" t="str">
        <f t="shared" si="1"/>
        <v>是</v>
      </c>
    </row>
    <row r="13" ht="37.5" customHeight="1" spans="1:6">
      <c r="A13" s="366" t="s">
        <v>87</v>
      </c>
      <c r="B13" s="485" t="s">
        <v>88</v>
      </c>
      <c r="C13" s="483">
        <v>1828</v>
      </c>
      <c r="D13" s="483">
        <v>1161</v>
      </c>
      <c r="E13" s="484" t="str">
        <f t="shared" si="0"/>
        <v/>
      </c>
      <c r="F13" s="286" t="str">
        <f t="shared" si="1"/>
        <v>是</v>
      </c>
    </row>
    <row r="14" ht="37.5" customHeight="1" spans="1:6">
      <c r="A14" s="366" t="s">
        <v>89</v>
      </c>
      <c r="B14" s="485" t="s">
        <v>90</v>
      </c>
      <c r="C14" s="483">
        <v>29726</v>
      </c>
      <c r="D14" s="483">
        <v>37975</v>
      </c>
      <c r="E14" s="484">
        <f t="shared" si="0"/>
        <v>0.278</v>
      </c>
      <c r="F14" s="286" t="str">
        <f t="shared" si="1"/>
        <v>是</v>
      </c>
    </row>
    <row r="15" ht="37.5" customHeight="1" spans="1:6">
      <c r="A15" s="366" t="s">
        <v>91</v>
      </c>
      <c r="B15" s="485" t="s">
        <v>92</v>
      </c>
      <c r="C15" s="483">
        <v>5071</v>
      </c>
      <c r="D15" s="483">
        <v>5072</v>
      </c>
      <c r="E15" s="484">
        <f t="shared" si="0"/>
        <v>0</v>
      </c>
      <c r="F15" s="286" t="str">
        <f t="shared" si="1"/>
        <v>是</v>
      </c>
    </row>
    <row r="16" ht="37.5" customHeight="1" spans="1:6">
      <c r="A16" s="366" t="s">
        <v>93</v>
      </c>
      <c r="B16" s="485" t="s">
        <v>94</v>
      </c>
      <c r="C16" s="483">
        <v>18416</v>
      </c>
      <c r="D16" s="483">
        <v>41486</v>
      </c>
      <c r="E16" s="484">
        <f t="shared" si="0"/>
        <v>1.253</v>
      </c>
      <c r="F16" s="286" t="str">
        <f t="shared" si="1"/>
        <v>是</v>
      </c>
    </row>
    <row r="17" ht="37.5" customHeight="1" spans="1:6">
      <c r="A17" s="366" t="s">
        <v>95</v>
      </c>
      <c r="B17" s="485" t="s">
        <v>96</v>
      </c>
      <c r="C17" s="483">
        <v>14621</v>
      </c>
      <c r="D17" s="483">
        <v>44190</v>
      </c>
      <c r="E17" s="484" t="str">
        <f t="shared" si="0"/>
        <v/>
      </c>
      <c r="F17" s="286" t="str">
        <f t="shared" si="1"/>
        <v>是</v>
      </c>
    </row>
    <row r="18" ht="37.5" customHeight="1" spans="1:6">
      <c r="A18" s="366" t="s">
        <v>97</v>
      </c>
      <c r="B18" s="485" t="s">
        <v>98</v>
      </c>
      <c r="C18" s="483">
        <v>445</v>
      </c>
      <c r="D18" s="483"/>
      <c r="E18" s="484" t="str">
        <f t="shared" si="0"/>
        <v/>
      </c>
      <c r="F18" s="286" t="str">
        <f t="shared" si="1"/>
        <v>是</v>
      </c>
    </row>
    <row r="19" ht="37.5" customHeight="1" spans="1:6">
      <c r="A19" s="366" t="s">
        <v>99</v>
      </c>
      <c r="B19" s="485" t="s">
        <v>100</v>
      </c>
      <c r="C19" s="483">
        <v>30090</v>
      </c>
      <c r="D19" s="483">
        <v>386</v>
      </c>
      <c r="E19" s="484" t="str">
        <f t="shared" si="0"/>
        <v/>
      </c>
      <c r="F19" s="286" t="str">
        <f t="shared" si="1"/>
        <v>是</v>
      </c>
    </row>
    <row r="20" ht="37.5" customHeight="1" spans="1:6">
      <c r="A20" s="366" t="s">
        <v>101</v>
      </c>
      <c r="B20" s="485" t="s">
        <v>102</v>
      </c>
      <c r="C20" s="483"/>
      <c r="D20" s="483"/>
      <c r="E20" s="484" t="str">
        <f t="shared" si="0"/>
        <v/>
      </c>
      <c r="F20" s="286" t="str">
        <f t="shared" si="1"/>
        <v>是</v>
      </c>
    </row>
    <row r="21" ht="37.5" customHeight="1" spans="1:6">
      <c r="A21" s="366" t="s">
        <v>103</v>
      </c>
      <c r="B21" s="485" t="s">
        <v>104</v>
      </c>
      <c r="C21" s="483">
        <v>1142</v>
      </c>
      <c r="D21" s="483">
        <v>2428</v>
      </c>
      <c r="E21" s="484">
        <f t="shared" si="0"/>
        <v>1.126</v>
      </c>
      <c r="F21" s="286" t="str">
        <f t="shared" si="1"/>
        <v>是</v>
      </c>
    </row>
    <row r="22" ht="37.5" customHeight="1" spans="1:6">
      <c r="A22" s="366" t="s">
        <v>105</v>
      </c>
      <c r="B22" s="485" t="s">
        <v>106</v>
      </c>
      <c r="C22" s="483">
        <v>762</v>
      </c>
      <c r="D22" s="483">
        <v>1274</v>
      </c>
      <c r="E22" s="484">
        <f t="shared" si="0"/>
        <v>0.672</v>
      </c>
      <c r="F22" s="286" t="str">
        <f t="shared" si="1"/>
        <v>是</v>
      </c>
    </row>
    <row r="23" ht="37.5" customHeight="1" spans="1:6">
      <c r="A23" s="366" t="s">
        <v>107</v>
      </c>
      <c r="B23" s="485" t="s">
        <v>108</v>
      </c>
      <c r="C23" s="483"/>
      <c r="D23" s="483"/>
      <c r="E23" s="484" t="str">
        <f t="shared" si="0"/>
        <v/>
      </c>
      <c r="F23" s="286" t="str">
        <f t="shared" si="1"/>
        <v>是</v>
      </c>
    </row>
    <row r="24" ht="37.5" customHeight="1" spans="1:6">
      <c r="A24" s="366" t="s">
        <v>109</v>
      </c>
      <c r="B24" s="485" t="s">
        <v>110</v>
      </c>
      <c r="C24" s="483">
        <v>2468</v>
      </c>
      <c r="D24" s="483">
        <v>2575</v>
      </c>
      <c r="E24" s="484">
        <f t="shared" si="0"/>
        <v>0.043</v>
      </c>
      <c r="F24" s="286" t="str">
        <f t="shared" si="1"/>
        <v>是</v>
      </c>
    </row>
    <row r="25" ht="37.5" customHeight="1" spans="1:6">
      <c r="A25" s="366" t="s">
        <v>111</v>
      </c>
      <c r="B25" s="485" t="s">
        <v>112</v>
      </c>
      <c r="C25" s="483"/>
      <c r="D25" s="483">
        <v>7100</v>
      </c>
      <c r="E25" s="484" t="str">
        <f t="shared" si="0"/>
        <v/>
      </c>
      <c r="F25" s="286" t="str">
        <f t="shared" si="1"/>
        <v>是</v>
      </c>
    </row>
    <row r="26" ht="37.5" customHeight="1" spans="1:6">
      <c r="A26" s="366" t="s">
        <v>113</v>
      </c>
      <c r="B26" s="485" t="s">
        <v>114</v>
      </c>
      <c r="C26" s="483"/>
      <c r="D26" s="483">
        <v>37</v>
      </c>
      <c r="E26" s="484" t="str">
        <f t="shared" si="0"/>
        <v/>
      </c>
      <c r="F26" s="286" t="str">
        <f t="shared" si="1"/>
        <v>是</v>
      </c>
    </row>
    <row r="27" ht="37.5" customHeight="1" spans="1:6">
      <c r="A27" s="366" t="s">
        <v>115</v>
      </c>
      <c r="B27" s="485" t="s">
        <v>116</v>
      </c>
      <c r="C27" s="483">
        <v>19164</v>
      </c>
      <c r="D27" s="483">
        <v>18000</v>
      </c>
      <c r="E27" s="484">
        <f t="shared" si="0"/>
        <v>-0.061</v>
      </c>
      <c r="F27" s="286" t="str">
        <f t="shared" si="1"/>
        <v>是</v>
      </c>
    </row>
    <row r="28" ht="37.5" customHeight="1" spans="1:6">
      <c r="A28" s="366" t="s">
        <v>117</v>
      </c>
      <c r="B28" s="485" t="s">
        <v>118</v>
      </c>
      <c r="C28" s="483">
        <v>143</v>
      </c>
      <c r="D28" s="483">
        <v>1000</v>
      </c>
      <c r="E28" s="484" t="str">
        <f t="shared" si="0"/>
        <v/>
      </c>
      <c r="F28" s="286" t="str">
        <f t="shared" si="1"/>
        <v>是</v>
      </c>
    </row>
    <row r="29" ht="37.5" customHeight="1" spans="1:6">
      <c r="A29" s="366"/>
      <c r="B29" s="485"/>
      <c r="C29" s="483"/>
      <c r="D29" s="483"/>
      <c r="E29" s="484" t="str">
        <f t="shared" si="0"/>
        <v/>
      </c>
      <c r="F29" s="286" t="str">
        <f t="shared" si="1"/>
        <v>是</v>
      </c>
    </row>
    <row r="30" s="355" customFormat="1" ht="42" customHeight="1" spans="1:6">
      <c r="A30" s="469"/>
      <c r="B30" s="470" t="s">
        <v>119</v>
      </c>
      <c r="C30" s="486">
        <v>190185</v>
      </c>
      <c r="D30" s="486">
        <v>240296</v>
      </c>
      <c r="E30" s="484">
        <f t="shared" si="0"/>
        <v>0.263</v>
      </c>
      <c r="F30" s="286" t="str">
        <f t="shared" si="1"/>
        <v>是</v>
      </c>
    </row>
    <row r="31" ht="37.5" customHeight="1" spans="1:6">
      <c r="A31" s="364">
        <v>230</v>
      </c>
      <c r="B31" s="487" t="s">
        <v>120</v>
      </c>
      <c r="C31" s="486">
        <f>C32+C33+C34+C35</f>
        <v>135549</v>
      </c>
      <c r="D31" s="486">
        <f>D32+D33+D34+D35</f>
        <v>125660</v>
      </c>
      <c r="E31" s="484">
        <f t="shared" si="0"/>
        <v>-0.073</v>
      </c>
      <c r="F31" s="286" t="str">
        <f t="shared" si="1"/>
        <v>是</v>
      </c>
    </row>
    <row r="32" ht="37.5" customHeight="1" spans="1:6">
      <c r="A32" s="488">
        <v>23006</v>
      </c>
      <c r="B32" s="489" t="s">
        <v>121</v>
      </c>
      <c r="C32" s="483">
        <v>45000</v>
      </c>
      <c r="D32" s="483">
        <v>77015</v>
      </c>
      <c r="E32" s="484">
        <f t="shared" si="0"/>
        <v>0.711</v>
      </c>
      <c r="F32" s="286" t="str">
        <f t="shared" si="1"/>
        <v>是</v>
      </c>
    </row>
    <row r="33" ht="36" customHeight="1" spans="1:6">
      <c r="A33" s="366">
        <v>23008</v>
      </c>
      <c r="B33" s="489" t="s">
        <v>122</v>
      </c>
      <c r="C33" s="483">
        <v>67021</v>
      </c>
      <c r="D33" s="483">
        <v>48645</v>
      </c>
      <c r="E33" s="484">
        <f t="shared" si="0"/>
        <v>-0.274</v>
      </c>
      <c r="F33" s="286" t="str">
        <f t="shared" si="1"/>
        <v>是</v>
      </c>
    </row>
    <row r="34" ht="28" customHeight="1" spans="1:6">
      <c r="A34" s="490">
        <v>23015</v>
      </c>
      <c r="B34" s="468" t="s">
        <v>123</v>
      </c>
      <c r="C34" s="483">
        <v>23528</v>
      </c>
      <c r="D34" s="483"/>
      <c r="E34" s="484" t="str">
        <f t="shared" si="0"/>
        <v/>
      </c>
      <c r="F34" s="286" t="str">
        <f t="shared" si="1"/>
        <v>是</v>
      </c>
    </row>
    <row r="35" s="456" customFormat="1" ht="30" customHeight="1" spans="1:6">
      <c r="A35" s="490">
        <v>23016</v>
      </c>
      <c r="B35" s="468" t="s">
        <v>124</v>
      </c>
      <c r="C35" s="483"/>
      <c r="D35" s="483"/>
      <c r="E35" s="484" t="str">
        <f t="shared" si="0"/>
        <v/>
      </c>
      <c r="F35" s="286" t="str">
        <f t="shared" si="1"/>
        <v>否</v>
      </c>
    </row>
    <row r="36" s="456" customFormat="1" ht="37.5" customHeight="1" spans="1:6">
      <c r="A36" s="364">
        <v>231</v>
      </c>
      <c r="B36" s="198" t="s">
        <v>125</v>
      </c>
      <c r="C36" s="486">
        <v>157800</v>
      </c>
      <c r="D36" s="486">
        <v>82410</v>
      </c>
      <c r="E36" s="484" t="str">
        <f t="shared" si="0"/>
        <v/>
      </c>
      <c r="F36" s="286" t="str">
        <f t="shared" si="1"/>
        <v>是</v>
      </c>
    </row>
    <row r="37" s="456" customFormat="1" ht="37.5" customHeight="1" spans="1:6">
      <c r="A37" s="364">
        <v>23009</v>
      </c>
      <c r="B37" s="491" t="s">
        <v>126</v>
      </c>
      <c r="C37" s="486">
        <v>3949</v>
      </c>
      <c r="D37" s="486"/>
      <c r="E37" s="484" t="str">
        <f t="shared" si="0"/>
        <v/>
      </c>
      <c r="F37" s="286" t="str">
        <f t="shared" si="1"/>
        <v>是</v>
      </c>
    </row>
    <row r="38" ht="37.5" customHeight="1" spans="1:6">
      <c r="A38" s="469"/>
      <c r="B38" s="476" t="s">
        <v>127</v>
      </c>
      <c r="C38" s="486">
        <f>C30+C31+C36+C37</f>
        <v>487483</v>
      </c>
      <c r="D38" s="486">
        <f>D30+D31+D36+D37</f>
        <v>448366</v>
      </c>
      <c r="E38" s="484">
        <f t="shared" si="0"/>
        <v>-0.08</v>
      </c>
      <c r="F38" s="286" t="str">
        <f t="shared" si="1"/>
        <v>是</v>
      </c>
    </row>
    <row r="39" spans="2:4">
      <c r="B39" s="492"/>
      <c r="D39" s="493"/>
    </row>
    <row r="41" spans="4:4">
      <c r="D41" s="493"/>
    </row>
    <row r="43" spans="4:4">
      <c r="D43" s="493"/>
    </row>
    <row r="44" spans="4:4">
      <c r="D44" s="493"/>
    </row>
    <row r="46" spans="4:4">
      <c r="D46" s="493"/>
    </row>
    <row r="47" spans="4:4">
      <c r="D47" s="493"/>
    </row>
    <row r="48" spans="4:4">
      <c r="D48" s="493"/>
    </row>
    <row r="49" spans="4:4">
      <c r="D49" s="493"/>
    </row>
    <row r="51" spans="4:4">
      <c r="D51" s="493"/>
    </row>
  </sheetData>
  <mergeCells count="1">
    <mergeCell ref="B1:E1"/>
  </mergeCells>
  <conditionalFormatting sqref="D33">
    <cfRule type="cellIs" dxfId="0" priority="1" stopIfTrue="1" operator="lessThanOrEqual">
      <formula>-1</formula>
    </cfRule>
  </conditionalFormatting>
  <conditionalFormatting sqref="C34">
    <cfRule type="expression" dxfId="1" priority="15" stopIfTrue="1">
      <formula>"len($A:$A)=3"</formula>
    </cfRule>
  </conditionalFormatting>
  <conditionalFormatting sqref="D37">
    <cfRule type="cellIs" dxfId="2" priority="2" stopIfTrue="1" operator="lessThan">
      <formula>0</formula>
    </cfRule>
    <cfRule type="cellIs" dxfId="0" priority="3" stopIfTrue="1" operator="greaterThan">
      <formula>5</formula>
    </cfRule>
  </conditionalFormatting>
  <conditionalFormatting sqref="F4:F39">
    <cfRule type="cellIs" dxfId="2" priority="12" stopIfTrue="1" operator="lessThan">
      <formula>0</formula>
    </cfRule>
  </conditionalFormatting>
  <conditionalFormatting sqref="E2 D32 D39:E44">
    <cfRule type="cellIs" dxfId="0" priority="28" stopIfTrue="1" operator="lessThanOrEqual">
      <formula>-1</formula>
    </cfRule>
  </conditionalFormatting>
  <conditionalFormatting sqref="E4:E38 D34">
    <cfRule type="cellIs" dxfId="2" priority="30" stopIfTrue="1" operator="lessThan">
      <formula>0</formula>
    </cfRule>
    <cfRule type="cellIs" dxfId="0" priority="31" stopIfTrue="1" operator="greaterThan">
      <formula>5</formula>
    </cfRule>
  </conditionalFormatting>
  <conditionalFormatting sqref="A34:B35">
    <cfRule type="expression" dxfId="1" priority="10"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00B0F0"/>
  </sheetPr>
  <dimension ref="A1:E42"/>
  <sheetViews>
    <sheetView showGridLines="0" showZeros="0" view="pageBreakPreview" zoomScaleNormal="115" topLeftCell="A11" workbookViewId="0">
      <selection activeCell="C4" sqref="C4:C38"/>
    </sheetView>
  </sheetViews>
  <sheetFormatPr defaultColWidth="9" defaultRowHeight="14.25" outlineLevelCol="4"/>
  <cols>
    <col min="1" max="1" width="52.4416666666667" style="131" customWidth="1"/>
    <col min="2" max="4" width="20.6333333333333" style="131" customWidth="1"/>
    <col min="5" max="5" width="5.38333333333333" style="131" hidden="1" customWidth="1"/>
    <col min="6" max="16384" width="9" style="131"/>
  </cols>
  <sheetData>
    <row r="1" ht="45" customHeight="1" spans="1:4">
      <c r="A1" s="132" t="s">
        <v>1865</v>
      </c>
      <c r="B1" s="132"/>
      <c r="C1" s="132"/>
      <c r="D1" s="132"/>
    </row>
    <row r="2" s="145" customFormat="1" ht="20.1" customHeight="1" spans="1:4">
      <c r="A2" s="146"/>
      <c r="B2" s="147"/>
      <c r="C2" s="148"/>
      <c r="D2" s="149" t="s">
        <v>2</v>
      </c>
    </row>
    <row r="3" ht="45" customHeight="1" spans="1:5">
      <c r="A3" s="150" t="s">
        <v>1866</v>
      </c>
      <c r="B3" s="88" t="s">
        <v>5</v>
      </c>
      <c r="C3" s="88" t="s">
        <v>6</v>
      </c>
      <c r="D3" s="88" t="s">
        <v>7</v>
      </c>
      <c r="E3" s="145" t="s">
        <v>8</v>
      </c>
    </row>
    <row r="4" ht="36" customHeight="1" spans="1:5">
      <c r="A4" s="151" t="s">
        <v>1867</v>
      </c>
      <c r="B4" s="152" t="s">
        <v>1868</v>
      </c>
      <c r="C4" s="153" t="s">
        <v>1869</v>
      </c>
      <c r="D4" s="93"/>
      <c r="E4" s="154" t="str">
        <f t="shared" ref="E4:E38" si="0">IF(A4&lt;&gt;"",IF(SUM(B4:C4)&lt;&gt;0,"是","否"),"是")</f>
        <v>否</v>
      </c>
    </row>
    <row r="5" ht="36" customHeight="1" spans="1:5">
      <c r="A5" s="155" t="s">
        <v>1870</v>
      </c>
      <c r="B5" s="156"/>
      <c r="C5" s="157"/>
      <c r="D5" s="96"/>
      <c r="E5" s="154" t="str">
        <f t="shared" si="0"/>
        <v>否</v>
      </c>
    </row>
    <row r="6" ht="36" customHeight="1" spans="1:5">
      <c r="A6" s="155" t="s">
        <v>1871</v>
      </c>
      <c r="B6" s="156"/>
      <c r="C6" s="157"/>
      <c r="D6" s="96"/>
      <c r="E6" s="154" t="str">
        <f t="shared" si="0"/>
        <v>否</v>
      </c>
    </row>
    <row r="7" s="130" customFormat="1" ht="36" customHeight="1" spans="1:5">
      <c r="A7" s="155" t="s">
        <v>1872</v>
      </c>
      <c r="B7" s="156"/>
      <c r="C7" s="157"/>
      <c r="D7" s="96"/>
      <c r="E7" s="154" t="str">
        <f t="shared" si="0"/>
        <v>否</v>
      </c>
    </row>
    <row r="8" ht="36" customHeight="1" spans="1:5">
      <c r="A8" s="151" t="s">
        <v>1873</v>
      </c>
      <c r="B8" s="156"/>
      <c r="C8" s="157"/>
      <c r="D8" s="97"/>
      <c r="E8" s="154" t="str">
        <f t="shared" si="0"/>
        <v>否</v>
      </c>
    </row>
    <row r="9" ht="36" customHeight="1" spans="1:5">
      <c r="A9" s="155" t="s">
        <v>1870</v>
      </c>
      <c r="B9" s="156"/>
      <c r="C9" s="157"/>
      <c r="D9" s="96"/>
      <c r="E9" s="154" t="str">
        <f t="shared" si="0"/>
        <v>否</v>
      </c>
    </row>
    <row r="10" ht="36" customHeight="1" spans="1:5">
      <c r="A10" s="155" t="s">
        <v>1871</v>
      </c>
      <c r="B10" s="156"/>
      <c r="C10" s="157"/>
      <c r="D10" s="96"/>
      <c r="E10" s="154" t="str">
        <f t="shared" si="0"/>
        <v>否</v>
      </c>
    </row>
    <row r="11" ht="36" customHeight="1" spans="1:5">
      <c r="A11" s="155" t="s">
        <v>1872</v>
      </c>
      <c r="B11" s="156"/>
      <c r="C11" s="157"/>
      <c r="D11" s="96"/>
      <c r="E11" s="154" t="str">
        <f t="shared" si="0"/>
        <v>否</v>
      </c>
    </row>
    <row r="12" ht="36" customHeight="1" spans="1:5">
      <c r="A12" s="151" t="s">
        <v>1874</v>
      </c>
      <c r="B12" s="156"/>
      <c r="C12" s="157"/>
      <c r="D12" s="97"/>
      <c r="E12" s="154" t="str">
        <f t="shared" si="0"/>
        <v>否</v>
      </c>
    </row>
    <row r="13" ht="36" customHeight="1" spans="1:5">
      <c r="A13" s="155" t="s">
        <v>1870</v>
      </c>
      <c r="B13" s="156"/>
      <c r="C13" s="157"/>
      <c r="D13" s="96"/>
      <c r="E13" s="154" t="str">
        <f t="shared" si="0"/>
        <v>否</v>
      </c>
    </row>
    <row r="14" ht="36" customHeight="1" spans="1:5">
      <c r="A14" s="155" t="s">
        <v>1871</v>
      </c>
      <c r="B14" s="156"/>
      <c r="C14" s="157"/>
      <c r="D14" s="96"/>
      <c r="E14" s="154" t="str">
        <f t="shared" si="0"/>
        <v>否</v>
      </c>
    </row>
    <row r="15" ht="36" hidden="1" customHeight="1" spans="1:5">
      <c r="A15" s="155" t="s">
        <v>1872</v>
      </c>
      <c r="B15" s="158"/>
      <c r="C15" s="159"/>
      <c r="D15" s="96" t="e">
        <f>IF(B4&gt;0,C15/B4-1,IF(B4&lt;0,-(C15/B4-1),""))</f>
        <v>#VALUE!</v>
      </c>
      <c r="E15" s="154" t="str">
        <f t="shared" si="0"/>
        <v>否</v>
      </c>
    </row>
    <row r="16" ht="36" customHeight="1" spans="1:5">
      <c r="A16" s="151" t="s">
        <v>1875</v>
      </c>
      <c r="B16" s="156"/>
      <c r="C16" s="157"/>
      <c r="D16" s="97"/>
      <c r="E16" s="154" t="str">
        <f t="shared" si="0"/>
        <v>否</v>
      </c>
    </row>
    <row r="17" ht="36" customHeight="1" spans="1:5">
      <c r="A17" s="155" t="s">
        <v>1870</v>
      </c>
      <c r="B17" s="156"/>
      <c r="C17" s="157"/>
      <c r="D17" s="96"/>
      <c r="E17" s="154" t="str">
        <f t="shared" si="0"/>
        <v>否</v>
      </c>
    </row>
    <row r="18" ht="36" customHeight="1" spans="1:5">
      <c r="A18" s="155" t="s">
        <v>1871</v>
      </c>
      <c r="B18" s="156"/>
      <c r="C18" s="157"/>
      <c r="D18" s="96"/>
      <c r="E18" s="154" t="str">
        <f t="shared" si="0"/>
        <v>否</v>
      </c>
    </row>
    <row r="19" ht="36" customHeight="1" spans="1:5">
      <c r="A19" s="155" t="s">
        <v>1872</v>
      </c>
      <c r="B19" s="156"/>
      <c r="C19" s="157"/>
      <c r="D19" s="96"/>
      <c r="E19" s="154" t="str">
        <f t="shared" si="0"/>
        <v>否</v>
      </c>
    </row>
    <row r="20" ht="36" customHeight="1" spans="1:5">
      <c r="A20" s="151" t="s">
        <v>1876</v>
      </c>
      <c r="B20" s="156"/>
      <c r="C20" s="157"/>
      <c r="D20" s="97"/>
      <c r="E20" s="154" t="str">
        <f t="shared" si="0"/>
        <v>否</v>
      </c>
    </row>
    <row r="21" ht="36" customHeight="1" spans="1:5">
      <c r="A21" s="155" t="s">
        <v>1870</v>
      </c>
      <c r="B21" s="156"/>
      <c r="C21" s="157"/>
      <c r="D21" s="96"/>
      <c r="E21" s="154" t="str">
        <f t="shared" si="0"/>
        <v>否</v>
      </c>
    </row>
    <row r="22" ht="36" customHeight="1" spans="1:5">
      <c r="A22" s="155" t="s">
        <v>1871</v>
      </c>
      <c r="B22" s="156"/>
      <c r="C22" s="157"/>
      <c r="D22" s="96"/>
      <c r="E22" s="154" t="str">
        <f t="shared" si="0"/>
        <v>否</v>
      </c>
    </row>
    <row r="23" ht="36" customHeight="1" spans="1:5">
      <c r="A23" s="155" t="s">
        <v>1872</v>
      </c>
      <c r="B23" s="156"/>
      <c r="C23" s="157"/>
      <c r="D23" s="104"/>
      <c r="E23" s="154" t="str">
        <f t="shared" si="0"/>
        <v>否</v>
      </c>
    </row>
    <row r="24" ht="36" customHeight="1" spans="1:5">
      <c r="A24" s="151" t="s">
        <v>1877</v>
      </c>
      <c r="B24" s="156"/>
      <c r="C24" s="157"/>
      <c r="D24" s="97"/>
      <c r="E24" s="154" t="str">
        <f t="shared" si="0"/>
        <v>否</v>
      </c>
    </row>
    <row r="25" ht="36" customHeight="1" spans="1:5">
      <c r="A25" s="155" t="s">
        <v>1870</v>
      </c>
      <c r="B25" s="156"/>
      <c r="C25" s="157"/>
      <c r="D25" s="96"/>
      <c r="E25" s="154" t="str">
        <f t="shared" si="0"/>
        <v>否</v>
      </c>
    </row>
    <row r="26" ht="36" customHeight="1" spans="1:5">
      <c r="A26" s="155" t="s">
        <v>1871</v>
      </c>
      <c r="B26" s="156"/>
      <c r="C26" s="157"/>
      <c r="D26" s="96"/>
      <c r="E26" s="154" t="str">
        <f t="shared" si="0"/>
        <v>否</v>
      </c>
    </row>
    <row r="27" ht="36" customHeight="1" spans="1:5">
      <c r="A27" s="155" t="s">
        <v>1872</v>
      </c>
      <c r="B27" s="156"/>
      <c r="C27" s="157"/>
      <c r="D27" s="96"/>
      <c r="E27" s="154" t="str">
        <f t="shared" si="0"/>
        <v>否</v>
      </c>
    </row>
    <row r="28" ht="36" customHeight="1" spans="1:5">
      <c r="A28" s="151" t="s">
        <v>1878</v>
      </c>
      <c r="B28" s="156"/>
      <c r="C28" s="157"/>
      <c r="D28" s="97"/>
      <c r="E28" s="154" t="str">
        <f t="shared" si="0"/>
        <v>否</v>
      </c>
    </row>
    <row r="29" ht="36" customHeight="1" spans="1:5">
      <c r="A29" s="155" t="s">
        <v>1870</v>
      </c>
      <c r="B29" s="156"/>
      <c r="C29" s="157"/>
      <c r="D29" s="96"/>
      <c r="E29" s="154" t="str">
        <f t="shared" si="0"/>
        <v>否</v>
      </c>
    </row>
    <row r="30" ht="36" customHeight="1" spans="1:5">
      <c r="A30" s="155" t="s">
        <v>1871</v>
      </c>
      <c r="B30" s="156"/>
      <c r="C30" s="157"/>
      <c r="D30" s="96"/>
      <c r="E30" s="154" t="str">
        <f t="shared" si="0"/>
        <v>否</v>
      </c>
    </row>
    <row r="31" ht="36" customHeight="1" spans="1:5">
      <c r="A31" s="155" t="s">
        <v>1872</v>
      </c>
      <c r="B31" s="156"/>
      <c r="C31" s="157"/>
      <c r="D31" s="96"/>
      <c r="E31" s="154" t="str">
        <f t="shared" si="0"/>
        <v>否</v>
      </c>
    </row>
    <row r="32" ht="36" customHeight="1" spans="1:5">
      <c r="A32" s="102" t="s">
        <v>1879</v>
      </c>
      <c r="B32" s="156"/>
      <c r="C32" s="157"/>
      <c r="D32" s="104">
        <v>0</v>
      </c>
      <c r="E32" s="154" t="str">
        <f t="shared" si="0"/>
        <v>否</v>
      </c>
    </row>
    <row r="33" ht="36" customHeight="1" spans="1:5">
      <c r="A33" s="155" t="s">
        <v>1880</v>
      </c>
      <c r="B33" s="156"/>
      <c r="C33" s="157"/>
      <c r="D33" s="104"/>
      <c r="E33" s="154" t="str">
        <f t="shared" si="0"/>
        <v>否</v>
      </c>
    </row>
    <row r="34" ht="36" customHeight="1" spans="1:5">
      <c r="A34" s="155" t="s">
        <v>1881</v>
      </c>
      <c r="B34" s="156"/>
      <c r="C34" s="157"/>
      <c r="D34" s="104"/>
      <c r="E34" s="154" t="str">
        <f t="shared" si="0"/>
        <v>否</v>
      </c>
    </row>
    <row r="35" ht="36" customHeight="1" spans="1:5">
      <c r="A35" s="155" t="s">
        <v>1882</v>
      </c>
      <c r="B35" s="156"/>
      <c r="C35" s="157"/>
      <c r="D35" s="104"/>
      <c r="E35" s="154" t="str">
        <f t="shared" si="0"/>
        <v>否</v>
      </c>
    </row>
    <row r="36" ht="36" customHeight="1" spans="1:5">
      <c r="A36" s="105" t="s">
        <v>1883</v>
      </c>
      <c r="B36" s="156"/>
      <c r="C36" s="157"/>
      <c r="D36" s="97"/>
      <c r="E36" s="154" t="str">
        <f t="shared" si="0"/>
        <v>否</v>
      </c>
    </row>
    <row r="37" ht="36" customHeight="1" spans="1:5">
      <c r="A37" s="160" t="s">
        <v>1884</v>
      </c>
      <c r="B37" s="156"/>
      <c r="C37" s="157"/>
      <c r="D37" s="97"/>
      <c r="E37" s="154" t="str">
        <f t="shared" si="0"/>
        <v>否</v>
      </c>
    </row>
    <row r="38" ht="36" customHeight="1" spans="1:5">
      <c r="A38" s="102" t="s">
        <v>1885</v>
      </c>
      <c r="B38" s="161"/>
      <c r="C38" s="162"/>
      <c r="D38" s="97"/>
      <c r="E38" s="154" t="str">
        <f t="shared" si="0"/>
        <v>否</v>
      </c>
    </row>
    <row r="39" spans="2:3">
      <c r="B39" s="144"/>
      <c r="C39" s="144"/>
    </row>
    <row r="40" spans="2:3">
      <c r="B40" s="144"/>
      <c r="C40" s="144"/>
    </row>
    <row r="41" spans="2:3">
      <c r="B41" s="144"/>
      <c r="C41" s="144"/>
    </row>
    <row r="42" spans="2:3">
      <c r="B42" s="144"/>
      <c r="C42" s="144"/>
    </row>
  </sheetData>
  <autoFilter xmlns:etc="http://www.wps.cn/officeDocument/2017/etCustomData" ref="A3:E38" etc:filterBottomFollowUsedRange="0">
    <filterColumn colId="4">
      <customFilters>
        <customFilter operator="equal" val="是"/>
      </customFilters>
    </filterColumn>
    <extLst/>
  </autoFilter>
  <mergeCells count="3">
    <mergeCell ref="A1:D1"/>
    <mergeCell ref="B4:B38"/>
    <mergeCell ref="C4:C38"/>
  </mergeCells>
  <conditionalFormatting sqref="D36">
    <cfRule type="cellIs" dxfId="3" priority="1" stopIfTrue="1" operator="lessThanOrEqual">
      <formula>-1</formula>
    </cfRule>
  </conditionalFormatting>
  <conditionalFormatting sqref="E4:E38">
    <cfRule type="cellIs" dxfId="3" priority="4" stopIfTrue="1" operator="lessThanOrEqual">
      <formula>-1</formula>
    </cfRule>
  </conditionalFormatting>
  <conditionalFormatting sqref="E5:E38">
    <cfRule type="cellIs" dxfId="3" priority="2" stopIfTrue="1" operator="lessThanOrEqual">
      <formula>-1</formula>
    </cfRule>
  </conditionalFormatting>
  <conditionalFormatting sqref="D5:D22 D37:D38 D24:D31">
    <cfRule type="cellIs" dxfId="3" priority="3"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E26"/>
  <sheetViews>
    <sheetView showGridLines="0" showZeros="0" view="pageBreakPreview" zoomScaleNormal="100" workbookViewId="0">
      <pane ySplit="3" topLeftCell="A4" activePane="bottomLeft" state="frozen"/>
      <selection/>
      <selection pane="bottomLeft" activeCell="F12" sqref="F12"/>
    </sheetView>
  </sheetViews>
  <sheetFormatPr defaultColWidth="9" defaultRowHeight="14.25" outlineLevelCol="4"/>
  <cols>
    <col min="1" max="1" width="45.6333333333333" style="131" customWidth="1"/>
    <col min="2" max="4" width="20.6333333333333" style="131" customWidth="1"/>
    <col min="5" max="5" width="12.75" style="131" hidden="1" customWidth="1"/>
    <col min="6" max="16384" width="9" style="131"/>
  </cols>
  <sheetData>
    <row r="1" ht="45" customHeight="1" spans="1:4">
      <c r="A1" s="132" t="s">
        <v>1886</v>
      </c>
      <c r="B1" s="132"/>
      <c r="C1" s="132"/>
      <c r="D1" s="132"/>
    </row>
    <row r="2" ht="20.1" customHeight="1" spans="1:4">
      <c r="A2" s="133"/>
      <c r="B2" s="134"/>
      <c r="C2" s="135"/>
      <c r="D2" s="136" t="s">
        <v>1887</v>
      </c>
    </row>
    <row r="3" ht="45" customHeight="1" spans="1:5">
      <c r="A3" s="87" t="s">
        <v>1187</v>
      </c>
      <c r="B3" s="88" t="s">
        <v>5</v>
      </c>
      <c r="C3" s="88" t="s">
        <v>6</v>
      </c>
      <c r="D3" s="88" t="s">
        <v>7</v>
      </c>
      <c r="E3" s="137" t="s">
        <v>8</v>
      </c>
    </row>
    <row r="4" ht="36" customHeight="1" spans="1:5">
      <c r="A4" s="90" t="s">
        <v>1888</v>
      </c>
      <c r="B4" s="138" t="s">
        <v>1868</v>
      </c>
      <c r="C4" s="138" t="s">
        <v>1869</v>
      </c>
      <c r="D4" s="93"/>
      <c r="E4" s="139" t="str">
        <f t="shared" ref="E4:E22" si="0">IF(A4&lt;&gt;"",IF(SUM(B4:C4)&lt;&gt;0,"是","否"),"是")</f>
        <v>否</v>
      </c>
    </row>
    <row r="5" ht="36" customHeight="1" spans="1:5">
      <c r="A5" s="94" t="s">
        <v>1889</v>
      </c>
      <c r="B5" s="138"/>
      <c r="C5" s="138"/>
      <c r="D5" s="140"/>
      <c r="E5" s="139" t="str">
        <f t="shared" si="0"/>
        <v>否</v>
      </c>
    </row>
    <row r="6" ht="36" customHeight="1" spans="1:5">
      <c r="A6" s="141" t="s">
        <v>1890</v>
      </c>
      <c r="B6" s="138"/>
      <c r="C6" s="138"/>
      <c r="D6" s="142"/>
      <c r="E6" s="139" t="str">
        <f t="shared" si="0"/>
        <v>否</v>
      </c>
    </row>
    <row r="7" ht="36" customHeight="1" spans="1:5">
      <c r="A7" s="94" t="s">
        <v>1889</v>
      </c>
      <c r="B7" s="138"/>
      <c r="C7" s="138"/>
      <c r="D7" s="140"/>
      <c r="E7" s="139" t="str">
        <f t="shared" si="0"/>
        <v>否</v>
      </c>
    </row>
    <row r="8" s="130" customFormat="1" ht="36" customHeight="1" spans="1:5">
      <c r="A8" s="90" t="s">
        <v>1891</v>
      </c>
      <c r="B8" s="138"/>
      <c r="C8" s="138"/>
      <c r="D8" s="142"/>
      <c r="E8" s="139" t="str">
        <f t="shared" si="0"/>
        <v>否</v>
      </c>
    </row>
    <row r="9" s="130" customFormat="1" ht="36" customHeight="1" spans="1:5">
      <c r="A9" s="94" t="s">
        <v>1889</v>
      </c>
      <c r="B9" s="138"/>
      <c r="C9" s="138"/>
      <c r="D9" s="140"/>
      <c r="E9" s="139" t="str">
        <f t="shared" si="0"/>
        <v>否</v>
      </c>
    </row>
    <row r="10" s="130" customFormat="1" ht="36" customHeight="1" spans="1:5">
      <c r="A10" s="90" t="s">
        <v>1892</v>
      </c>
      <c r="B10" s="138"/>
      <c r="C10" s="138"/>
      <c r="D10" s="142"/>
      <c r="E10" s="139" t="str">
        <f t="shared" si="0"/>
        <v>否</v>
      </c>
    </row>
    <row r="11" s="130" customFormat="1" ht="36" customHeight="1" spans="1:5">
      <c r="A11" s="94" t="s">
        <v>1889</v>
      </c>
      <c r="B11" s="138"/>
      <c r="C11" s="138"/>
      <c r="D11" s="140"/>
      <c r="E11" s="139" t="str">
        <f t="shared" si="0"/>
        <v>否</v>
      </c>
    </row>
    <row r="12" s="130" customFormat="1" ht="36" customHeight="1" spans="1:5">
      <c r="A12" s="90" t="s">
        <v>1893</v>
      </c>
      <c r="B12" s="138"/>
      <c r="C12" s="138"/>
      <c r="D12" s="142"/>
      <c r="E12" s="139" t="str">
        <f t="shared" si="0"/>
        <v>否</v>
      </c>
    </row>
    <row r="13" s="130" customFormat="1" ht="36" customHeight="1" spans="1:5">
      <c r="A13" s="94" t="s">
        <v>1889</v>
      </c>
      <c r="B13" s="138"/>
      <c r="C13" s="138"/>
      <c r="D13" s="140"/>
      <c r="E13" s="139" t="str">
        <f t="shared" si="0"/>
        <v>否</v>
      </c>
    </row>
    <row r="14" s="130" customFormat="1" ht="36" customHeight="1" spans="1:5">
      <c r="A14" s="90" t="s">
        <v>1894</v>
      </c>
      <c r="B14" s="138"/>
      <c r="C14" s="138"/>
      <c r="D14" s="142"/>
      <c r="E14" s="139" t="str">
        <f t="shared" si="0"/>
        <v>否</v>
      </c>
    </row>
    <row r="15" ht="36" customHeight="1" spans="1:5">
      <c r="A15" s="94" t="s">
        <v>1889</v>
      </c>
      <c r="B15" s="138"/>
      <c r="C15" s="138"/>
      <c r="D15" s="140"/>
      <c r="E15" s="139" t="str">
        <f t="shared" si="0"/>
        <v>否</v>
      </c>
    </row>
    <row r="16" ht="36" customHeight="1" spans="1:5">
      <c r="A16" s="90" t="s">
        <v>1895</v>
      </c>
      <c r="B16" s="138"/>
      <c r="C16" s="138"/>
      <c r="D16" s="142"/>
      <c r="E16" s="139" t="str">
        <f t="shared" si="0"/>
        <v>否</v>
      </c>
    </row>
    <row r="17" ht="36" customHeight="1" spans="1:5">
      <c r="A17" s="94" t="s">
        <v>1889</v>
      </c>
      <c r="B17" s="138"/>
      <c r="C17" s="138"/>
      <c r="D17" s="140"/>
      <c r="E17" s="139" t="str">
        <f t="shared" si="0"/>
        <v>否</v>
      </c>
    </row>
    <row r="18" ht="36" customHeight="1" spans="1:5">
      <c r="A18" s="102" t="s">
        <v>1896</v>
      </c>
      <c r="B18" s="138"/>
      <c r="C18" s="138"/>
      <c r="D18" s="142"/>
      <c r="E18" s="139" t="str">
        <f t="shared" si="0"/>
        <v>否</v>
      </c>
    </row>
    <row r="19" ht="36" customHeight="1" spans="1:5">
      <c r="A19" s="94" t="s">
        <v>1897</v>
      </c>
      <c r="B19" s="138"/>
      <c r="C19" s="138"/>
      <c r="D19" s="140"/>
      <c r="E19" s="139" t="str">
        <f t="shared" si="0"/>
        <v>否</v>
      </c>
    </row>
    <row r="20" ht="36" customHeight="1" spans="1:5">
      <c r="A20" s="143" t="s">
        <v>1898</v>
      </c>
      <c r="B20" s="138"/>
      <c r="C20" s="138"/>
      <c r="D20" s="142"/>
      <c r="E20" s="139" t="str">
        <f t="shared" si="0"/>
        <v>否</v>
      </c>
    </row>
    <row r="21" ht="36" customHeight="1" spans="1:5">
      <c r="A21" s="105" t="s">
        <v>1899</v>
      </c>
      <c r="B21" s="138"/>
      <c r="C21" s="138"/>
      <c r="D21" s="142"/>
      <c r="E21" s="139" t="str">
        <f t="shared" si="0"/>
        <v>否</v>
      </c>
    </row>
    <row r="22" ht="36" customHeight="1" spans="1:5">
      <c r="A22" s="102" t="s">
        <v>1900</v>
      </c>
      <c r="B22" s="138"/>
      <c r="C22" s="138"/>
      <c r="D22" s="142"/>
      <c r="E22" s="139" t="str">
        <f t="shared" si="0"/>
        <v>否</v>
      </c>
    </row>
    <row r="23" spans="2:3">
      <c r="B23" s="144"/>
      <c r="C23" s="144"/>
    </row>
    <row r="24" spans="2:3">
      <c r="B24" s="144"/>
      <c r="C24" s="144"/>
    </row>
    <row r="25" spans="2:3">
      <c r="B25" s="144"/>
      <c r="C25" s="144"/>
    </row>
    <row r="26" spans="2:3">
      <c r="B26" s="144"/>
      <c r="C26" s="144"/>
    </row>
  </sheetData>
  <autoFilter xmlns:etc="http://www.wps.cn/officeDocument/2017/etCustomData" ref="A3:E22" etc:filterBottomFollowUsedRange="0">
    <extLst/>
  </autoFilter>
  <mergeCells count="3">
    <mergeCell ref="A1:D1"/>
    <mergeCell ref="B4:B22"/>
    <mergeCell ref="C4:C22"/>
  </mergeCells>
  <conditionalFormatting sqref="E4:E22">
    <cfRule type="cellIs" dxfId="3" priority="1"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00B0F0"/>
  </sheetPr>
  <dimension ref="A1:E42"/>
  <sheetViews>
    <sheetView showGridLines="0" showZeros="0" view="pageBreakPreview" zoomScaleNormal="100" workbookViewId="0">
      <pane ySplit="3" topLeftCell="A10" activePane="bottomLeft" state="frozen"/>
      <selection/>
      <selection pane="bottomLeft" activeCell="B4" sqref="B4:C38"/>
    </sheetView>
  </sheetViews>
  <sheetFormatPr defaultColWidth="9" defaultRowHeight="14.25" outlineLevelCol="4"/>
  <cols>
    <col min="1" max="1" width="46.1333333333333" style="109" customWidth="1"/>
    <col min="2" max="4" width="20.6333333333333" style="109" customWidth="1"/>
    <col min="5" max="5" width="5" style="109" hidden="1" customWidth="1"/>
    <col min="6" max="16384" width="9" style="109"/>
  </cols>
  <sheetData>
    <row r="1" ht="45" customHeight="1" spans="1:4">
      <c r="A1" s="110" t="s">
        <v>1901</v>
      </c>
      <c r="B1" s="110"/>
      <c r="C1" s="110"/>
      <c r="D1" s="110"/>
    </row>
    <row r="2" ht="20.1" customHeight="1" spans="1:4">
      <c r="A2" s="111"/>
      <c r="B2" s="112"/>
      <c r="C2" s="113"/>
      <c r="D2" s="114" t="s">
        <v>2</v>
      </c>
    </row>
    <row r="3" ht="45" customHeight="1" spans="1:5">
      <c r="A3" s="115" t="s">
        <v>1866</v>
      </c>
      <c r="B3" s="88" t="s">
        <v>5</v>
      </c>
      <c r="C3" s="88" t="s">
        <v>6</v>
      </c>
      <c r="D3" s="88" t="s">
        <v>7</v>
      </c>
      <c r="E3" s="89" t="s">
        <v>8</v>
      </c>
    </row>
    <row r="4" ht="36" customHeight="1" spans="1:5">
      <c r="A4" s="116" t="s">
        <v>1867</v>
      </c>
      <c r="B4" s="117" t="s">
        <v>1868</v>
      </c>
      <c r="C4" s="117" t="s">
        <v>1869</v>
      </c>
      <c r="D4" s="93"/>
      <c r="E4" s="89" t="str">
        <f t="shared" ref="E4:E38" si="0">IF(A4&lt;&gt;"",IF(SUM(B4:C4)&lt;&gt;0,"是","否"),"是")</f>
        <v>否</v>
      </c>
    </row>
    <row r="5" ht="36" customHeight="1" spans="1:5">
      <c r="A5" s="118" t="s">
        <v>1870</v>
      </c>
      <c r="B5" s="119"/>
      <c r="C5" s="119"/>
      <c r="D5" s="120"/>
      <c r="E5" s="89" t="str">
        <f t="shared" si="0"/>
        <v>否</v>
      </c>
    </row>
    <row r="6" ht="36" customHeight="1" spans="1:5">
      <c r="A6" s="118" t="s">
        <v>1871</v>
      </c>
      <c r="B6" s="119"/>
      <c r="C6" s="119"/>
      <c r="D6" s="120"/>
      <c r="E6" s="89" t="str">
        <f t="shared" si="0"/>
        <v>否</v>
      </c>
    </row>
    <row r="7" s="108" customFormat="1" ht="36" customHeight="1" spans="1:5">
      <c r="A7" s="118" t="s">
        <v>1872</v>
      </c>
      <c r="B7" s="119"/>
      <c r="C7" s="119"/>
      <c r="D7" s="120"/>
      <c r="E7" s="89" t="str">
        <f t="shared" si="0"/>
        <v>否</v>
      </c>
    </row>
    <row r="8" s="108" customFormat="1" ht="36" customHeight="1" spans="1:5">
      <c r="A8" s="121" t="s">
        <v>1873</v>
      </c>
      <c r="B8" s="119"/>
      <c r="C8" s="119"/>
      <c r="D8" s="122"/>
      <c r="E8" s="89" t="str">
        <f t="shared" si="0"/>
        <v>否</v>
      </c>
    </row>
    <row r="9" s="108" customFormat="1" ht="36" customHeight="1" spans="1:5">
      <c r="A9" s="118" t="s">
        <v>1870</v>
      </c>
      <c r="B9" s="119"/>
      <c r="C9" s="119"/>
      <c r="D9" s="120"/>
      <c r="E9" s="89" t="str">
        <f t="shared" si="0"/>
        <v>否</v>
      </c>
    </row>
    <row r="10" s="108" customFormat="1" ht="36" customHeight="1" spans="1:5">
      <c r="A10" s="118" t="s">
        <v>1871</v>
      </c>
      <c r="B10" s="119"/>
      <c r="C10" s="119"/>
      <c r="D10" s="120"/>
      <c r="E10" s="89" t="str">
        <f t="shared" si="0"/>
        <v>否</v>
      </c>
    </row>
    <row r="11" s="108" customFormat="1" ht="36" customHeight="1" spans="1:5">
      <c r="A11" s="118" t="s">
        <v>1872</v>
      </c>
      <c r="B11" s="119"/>
      <c r="C11" s="119"/>
      <c r="D11" s="120"/>
      <c r="E11" s="89" t="str">
        <f t="shared" si="0"/>
        <v>否</v>
      </c>
    </row>
    <row r="12" s="108" customFormat="1" ht="36" customHeight="1" spans="1:5">
      <c r="A12" s="116" t="s">
        <v>1874</v>
      </c>
      <c r="B12" s="119"/>
      <c r="C12" s="119"/>
      <c r="D12" s="122"/>
      <c r="E12" s="89" t="str">
        <f t="shared" si="0"/>
        <v>否</v>
      </c>
    </row>
    <row r="13" ht="36" hidden="1" customHeight="1" spans="1:5">
      <c r="A13" s="118" t="s">
        <v>1870</v>
      </c>
      <c r="B13" s="123"/>
      <c r="C13" s="124"/>
      <c r="D13" s="125" t="str">
        <f>IF(B13&gt;0,C13/B13-1,IF(B13&lt;0,-(C13/B13-1),""))</f>
        <v/>
      </c>
      <c r="E13" s="89" t="str">
        <f t="shared" si="0"/>
        <v>否</v>
      </c>
    </row>
    <row r="14" ht="36" customHeight="1" spans="1:5">
      <c r="A14" s="118" t="s">
        <v>1871</v>
      </c>
      <c r="B14" s="119"/>
      <c r="C14" s="119"/>
      <c r="D14" s="120"/>
      <c r="E14" s="89" t="str">
        <f t="shared" si="0"/>
        <v>否</v>
      </c>
    </row>
    <row r="15" ht="36" hidden="1" customHeight="1" spans="1:5">
      <c r="A15" s="118" t="s">
        <v>1872</v>
      </c>
      <c r="B15" s="123"/>
      <c r="C15" s="124"/>
      <c r="D15" s="125" t="str">
        <f>IF(B15&gt;0,C15/B15-1,IF(B15&lt;0,-(C15/B15-1),""))</f>
        <v/>
      </c>
      <c r="E15" s="89" t="str">
        <f t="shared" si="0"/>
        <v>否</v>
      </c>
    </row>
    <row r="16" ht="36" customHeight="1" spans="1:5">
      <c r="A16" s="116" t="s">
        <v>1875</v>
      </c>
      <c r="B16" s="119"/>
      <c r="C16" s="119"/>
      <c r="D16" s="122"/>
      <c r="E16" s="89" t="str">
        <f t="shared" si="0"/>
        <v>否</v>
      </c>
    </row>
    <row r="17" ht="36" customHeight="1" spans="1:5">
      <c r="A17" s="118" t="s">
        <v>1870</v>
      </c>
      <c r="B17" s="119"/>
      <c r="C17" s="119"/>
      <c r="D17" s="120"/>
      <c r="E17" s="89" t="str">
        <f t="shared" si="0"/>
        <v>否</v>
      </c>
    </row>
    <row r="18" ht="36" customHeight="1" spans="1:5">
      <c r="A18" s="118" t="s">
        <v>1871</v>
      </c>
      <c r="B18" s="119"/>
      <c r="C18" s="119"/>
      <c r="D18" s="120"/>
      <c r="E18" s="89" t="str">
        <f t="shared" si="0"/>
        <v>否</v>
      </c>
    </row>
    <row r="19" ht="36" customHeight="1" spans="1:5">
      <c r="A19" s="118" t="s">
        <v>1872</v>
      </c>
      <c r="B19" s="119"/>
      <c r="C19" s="119"/>
      <c r="D19" s="120"/>
      <c r="E19" s="89" t="str">
        <f t="shared" si="0"/>
        <v>否</v>
      </c>
    </row>
    <row r="20" ht="36" customHeight="1" spans="1:5">
      <c r="A20" s="116" t="s">
        <v>1876</v>
      </c>
      <c r="B20" s="119"/>
      <c r="C20" s="119"/>
      <c r="D20" s="122"/>
      <c r="E20" s="89" t="str">
        <f t="shared" si="0"/>
        <v>否</v>
      </c>
    </row>
    <row r="21" ht="36" customHeight="1" spans="1:5">
      <c r="A21" s="118" t="s">
        <v>1870</v>
      </c>
      <c r="B21" s="119"/>
      <c r="C21" s="119"/>
      <c r="D21" s="120"/>
      <c r="E21" s="89" t="str">
        <f t="shared" si="0"/>
        <v>否</v>
      </c>
    </row>
    <row r="22" ht="36" customHeight="1" spans="1:5">
      <c r="A22" s="118" t="s">
        <v>1871</v>
      </c>
      <c r="B22" s="119"/>
      <c r="C22" s="119"/>
      <c r="D22" s="120"/>
      <c r="E22" s="89" t="str">
        <f t="shared" si="0"/>
        <v>否</v>
      </c>
    </row>
    <row r="23" ht="36" hidden="1" customHeight="1" spans="1:5">
      <c r="A23" s="118" t="s">
        <v>1872</v>
      </c>
      <c r="B23" s="123"/>
      <c r="C23" s="124"/>
      <c r="D23" s="120" t="e">
        <f>IF(B4&gt;0,C23/B4-1,IF(B4&lt;0,-(C23/B4-1),""))</f>
        <v>#VALUE!</v>
      </c>
      <c r="E23" s="89" t="str">
        <f t="shared" si="0"/>
        <v>否</v>
      </c>
    </row>
    <row r="24" ht="36" hidden="1" customHeight="1" spans="1:5">
      <c r="A24" s="116" t="s">
        <v>1877</v>
      </c>
      <c r="B24" s="123"/>
      <c r="C24" s="124"/>
      <c r="D24" s="122" t="str">
        <f>IF(B24&gt;0,C24/B24-1,IF(B24&lt;0,-(C24/B24-1),""))</f>
        <v/>
      </c>
      <c r="E24" s="89" t="str">
        <f t="shared" si="0"/>
        <v>否</v>
      </c>
    </row>
    <row r="25" ht="36" hidden="1" customHeight="1" spans="1:5">
      <c r="A25" s="118" t="s">
        <v>1870</v>
      </c>
      <c r="B25" s="123"/>
      <c r="C25" s="124"/>
      <c r="D25" s="122" t="str">
        <f>IF(B25&gt;0,C25/B25-1,IF(B25&lt;0,-(C25/B25-1),""))</f>
        <v/>
      </c>
      <c r="E25" s="89" t="str">
        <f t="shared" si="0"/>
        <v>否</v>
      </c>
    </row>
    <row r="26" ht="36" hidden="1" customHeight="1" spans="1:5">
      <c r="A26" s="118" t="s">
        <v>1871</v>
      </c>
      <c r="B26" s="123"/>
      <c r="C26" s="124"/>
      <c r="D26" s="122" t="str">
        <f>IF(B26&gt;0,C26/B26-1,IF(B26&lt;0,-(C26/B26-1),""))</f>
        <v/>
      </c>
      <c r="E26" s="89" t="str">
        <f t="shared" si="0"/>
        <v>否</v>
      </c>
    </row>
    <row r="27" ht="36" hidden="1" customHeight="1" spans="1:5">
      <c r="A27" s="118" t="s">
        <v>1872</v>
      </c>
      <c r="B27" s="123"/>
      <c r="C27" s="124"/>
      <c r="D27" s="122" t="str">
        <f>IF(B27&gt;0,C27/B27-1,IF(B27&lt;0,-(C27/B27-1),""))</f>
        <v/>
      </c>
      <c r="E27" s="89" t="str">
        <f t="shared" si="0"/>
        <v>否</v>
      </c>
    </row>
    <row r="28" ht="36" customHeight="1" spans="1:5">
      <c r="A28" s="116" t="s">
        <v>1878</v>
      </c>
      <c r="B28" s="119"/>
      <c r="C28" s="119"/>
      <c r="D28" s="122"/>
      <c r="E28" s="89" t="str">
        <f t="shared" si="0"/>
        <v>否</v>
      </c>
    </row>
    <row r="29" ht="36" customHeight="1" spans="1:5">
      <c r="A29" s="118" t="s">
        <v>1870</v>
      </c>
      <c r="B29" s="119"/>
      <c r="C29" s="119"/>
      <c r="D29" s="126"/>
      <c r="E29" s="89" t="str">
        <f t="shared" si="0"/>
        <v>否</v>
      </c>
    </row>
    <row r="30" ht="36" customHeight="1" spans="1:5">
      <c r="A30" s="118" t="s">
        <v>1871</v>
      </c>
      <c r="B30" s="119"/>
      <c r="C30" s="119"/>
      <c r="D30" s="126"/>
      <c r="E30" s="89" t="str">
        <f t="shared" si="0"/>
        <v>否</v>
      </c>
    </row>
    <row r="31" ht="36" customHeight="1" spans="1:5">
      <c r="A31" s="118" t="s">
        <v>1872</v>
      </c>
      <c r="B31" s="119"/>
      <c r="C31" s="119"/>
      <c r="D31" s="126"/>
      <c r="E31" s="89" t="str">
        <f t="shared" si="0"/>
        <v>否</v>
      </c>
    </row>
    <row r="32" ht="36" customHeight="1" spans="1:5">
      <c r="A32" s="102" t="s">
        <v>1879</v>
      </c>
      <c r="B32" s="119"/>
      <c r="C32" s="119"/>
      <c r="D32" s="122"/>
      <c r="E32" s="89" t="str">
        <f t="shared" si="0"/>
        <v>否</v>
      </c>
    </row>
    <row r="33" ht="36" customHeight="1" spans="1:5">
      <c r="A33" s="118" t="s">
        <v>1880</v>
      </c>
      <c r="B33" s="119"/>
      <c r="C33" s="119"/>
      <c r="D33" s="126"/>
      <c r="E33" s="89" t="str">
        <f t="shared" si="0"/>
        <v>否</v>
      </c>
    </row>
    <row r="34" ht="36" customHeight="1" spans="1:5">
      <c r="A34" s="118" t="s">
        <v>1881</v>
      </c>
      <c r="B34" s="119"/>
      <c r="C34" s="119"/>
      <c r="D34" s="126"/>
      <c r="E34" s="89" t="str">
        <f t="shared" si="0"/>
        <v>否</v>
      </c>
    </row>
    <row r="35" ht="36" customHeight="1" spans="1:5">
      <c r="A35" s="118" t="s">
        <v>1882</v>
      </c>
      <c r="B35" s="119"/>
      <c r="C35" s="119"/>
      <c r="D35" s="126"/>
      <c r="E35" s="89" t="str">
        <f t="shared" si="0"/>
        <v>否</v>
      </c>
    </row>
    <row r="36" ht="36" customHeight="1" spans="1:5">
      <c r="A36" s="105" t="s">
        <v>1883</v>
      </c>
      <c r="B36" s="119"/>
      <c r="C36" s="119"/>
      <c r="D36" s="122"/>
      <c r="E36" s="89" t="str">
        <f t="shared" si="0"/>
        <v>否</v>
      </c>
    </row>
    <row r="37" ht="36" customHeight="1" spans="1:5">
      <c r="A37" s="105" t="s">
        <v>1884</v>
      </c>
      <c r="B37" s="119"/>
      <c r="C37" s="119"/>
      <c r="D37" s="122"/>
      <c r="E37" s="89" t="str">
        <f t="shared" si="0"/>
        <v>否</v>
      </c>
    </row>
    <row r="38" ht="36" customHeight="1" spans="1:5">
      <c r="A38" s="102" t="s">
        <v>1885</v>
      </c>
      <c r="B38" s="127"/>
      <c r="C38" s="127"/>
      <c r="D38" s="128"/>
      <c r="E38" s="89" t="str">
        <f t="shared" si="0"/>
        <v>否</v>
      </c>
    </row>
    <row r="39" spans="2:3">
      <c r="B39" s="129"/>
      <c r="C39" s="129"/>
    </row>
    <row r="40" spans="2:3">
      <c r="B40" s="129"/>
      <c r="C40" s="129"/>
    </row>
    <row r="41" spans="2:3">
      <c r="B41" s="129"/>
      <c r="C41" s="129"/>
    </row>
    <row r="42" spans="2:3">
      <c r="B42" s="129"/>
      <c r="C42" s="129"/>
    </row>
  </sheetData>
  <autoFilter xmlns:etc="http://www.wps.cn/officeDocument/2017/etCustomData" ref="A3:E38" etc:filterBottomFollowUsedRange="0">
    <filterColumn colId="4">
      <customFilters>
        <customFilter operator="equal" val="是"/>
      </customFilters>
    </filterColumn>
    <extLst/>
  </autoFilter>
  <mergeCells count="3">
    <mergeCell ref="A1:D1"/>
    <mergeCell ref="B4:B38"/>
    <mergeCell ref="C4:C38"/>
  </mergeCells>
  <conditionalFormatting sqref="E28:E32">
    <cfRule type="cellIs" dxfId="5"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75" orientation="portrait" horizontalDpi="600"/>
  <headerFooter alignWithMargins="0">
    <oddFooter>&amp;C&amp;16- &amp;P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00B0F0"/>
  </sheetPr>
  <dimension ref="A1:F26"/>
  <sheetViews>
    <sheetView showGridLines="0" showZeros="0" view="pageBreakPreview" zoomScaleNormal="100" workbookViewId="0">
      <selection activeCell="C4" sqref="C4:C22"/>
    </sheetView>
  </sheetViews>
  <sheetFormatPr defaultColWidth="9" defaultRowHeight="14.25" outlineLevelCol="5"/>
  <cols>
    <col min="1" max="1" width="50.75" style="80" customWidth="1"/>
    <col min="2" max="3" width="20.6333333333333" style="81" customWidth="1"/>
    <col min="4" max="4" width="20.6333333333333" style="80" customWidth="1"/>
    <col min="5" max="5" width="5.13333333333333" style="80" hidden="1" customWidth="1"/>
    <col min="6" max="7" width="12.6333333333333" style="80"/>
    <col min="8" max="246" width="9" style="80"/>
    <col min="247" max="247" width="41.6333333333333" style="80" customWidth="1"/>
    <col min="248" max="249" width="14.5" style="80" customWidth="1"/>
    <col min="250" max="250" width="13.8833333333333" style="80" customWidth="1"/>
    <col min="251" max="253" width="9" style="80"/>
    <col min="254" max="255" width="10.5" style="80" customWidth="1"/>
    <col min="256" max="502" width="9" style="80"/>
    <col min="503" max="503" width="41.6333333333333" style="80" customWidth="1"/>
    <col min="504" max="505" width="14.5" style="80" customWidth="1"/>
    <col min="506" max="506" width="13.8833333333333" style="80" customWidth="1"/>
    <col min="507" max="509" width="9" style="80"/>
    <col min="510" max="511" width="10.5" style="80" customWidth="1"/>
    <col min="512" max="758" width="9" style="80"/>
    <col min="759" max="759" width="41.6333333333333" style="80" customWidth="1"/>
    <col min="760" max="761" width="14.5" style="80" customWidth="1"/>
    <col min="762" max="762" width="13.8833333333333" style="80" customWidth="1"/>
    <col min="763" max="765" width="9" style="80"/>
    <col min="766" max="767" width="10.5" style="80" customWidth="1"/>
    <col min="768" max="1014" width="9" style="80"/>
    <col min="1015" max="1015" width="41.6333333333333" style="80" customWidth="1"/>
    <col min="1016" max="1017" width="14.5" style="80" customWidth="1"/>
    <col min="1018" max="1018" width="13.8833333333333" style="80" customWidth="1"/>
    <col min="1019" max="1021" width="9" style="80"/>
    <col min="1022" max="1023" width="10.5" style="80" customWidth="1"/>
    <col min="1024" max="1270" width="9" style="80"/>
    <col min="1271" max="1271" width="41.6333333333333" style="80" customWidth="1"/>
    <col min="1272" max="1273" width="14.5" style="80" customWidth="1"/>
    <col min="1274" max="1274" width="13.8833333333333" style="80" customWidth="1"/>
    <col min="1275" max="1277" width="9" style="80"/>
    <col min="1278" max="1279" width="10.5" style="80" customWidth="1"/>
    <col min="1280" max="1526" width="9" style="80"/>
    <col min="1527" max="1527" width="41.6333333333333" style="80" customWidth="1"/>
    <col min="1528" max="1529" width="14.5" style="80" customWidth="1"/>
    <col min="1530" max="1530" width="13.8833333333333" style="80" customWidth="1"/>
    <col min="1531" max="1533" width="9" style="80"/>
    <col min="1534" max="1535" width="10.5" style="80" customWidth="1"/>
    <col min="1536" max="1782" width="9" style="80"/>
    <col min="1783" max="1783" width="41.6333333333333" style="80" customWidth="1"/>
    <col min="1784" max="1785" width="14.5" style="80" customWidth="1"/>
    <col min="1786" max="1786" width="13.8833333333333" style="80" customWidth="1"/>
    <col min="1787" max="1789" width="9" style="80"/>
    <col min="1790" max="1791" width="10.5" style="80" customWidth="1"/>
    <col min="1792" max="2038" width="9" style="80"/>
    <col min="2039" max="2039" width="41.6333333333333" style="80" customWidth="1"/>
    <col min="2040" max="2041" width="14.5" style="80" customWidth="1"/>
    <col min="2042" max="2042" width="13.8833333333333" style="80" customWidth="1"/>
    <col min="2043" max="2045" width="9" style="80"/>
    <col min="2046" max="2047" width="10.5" style="80" customWidth="1"/>
    <col min="2048" max="2294" width="9" style="80"/>
    <col min="2295" max="2295" width="41.6333333333333" style="80" customWidth="1"/>
    <col min="2296" max="2297" width="14.5" style="80" customWidth="1"/>
    <col min="2298" max="2298" width="13.8833333333333" style="80" customWidth="1"/>
    <col min="2299" max="2301" width="9" style="80"/>
    <col min="2302" max="2303" width="10.5" style="80" customWidth="1"/>
    <col min="2304" max="2550" width="9" style="80"/>
    <col min="2551" max="2551" width="41.6333333333333" style="80" customWidth="1"/>
    <col min="2552" max="2553" width="14.5" style="80" customWidth="1"/>
    <col min="2554" max="2554" width="13.8833333333333" style="80" customWidth="1"/>
    <col min="2555" max="2557" width="9" style="80"/>
    <col min="2558" max="2559" width="10.5" style="80" customWidth="1"/>
    <col min="2560" max="2806" width="9" style="80"/>
    <col min="2807" max="2807" width="41.6333333333333" style="80" customWidth="1"/>
    <col min="2808" max="2809" width="14.5" style="80" customWidth="1"/>
    <col min="2810" max="2810" width="13.8833333333333" style="80" customWidth="1"/>
    <col min="2811" max="2813" width="9" style="80"/>
    <col min="2814" max="2815" width="10.5" style="80" customWidth="1"/>
    <col min="2816" max="3062" width="9" style="80"/>
    <col min="3063" max="3063" width="41.6333333333333" style="80" customWidth="1"/>
    <col min="3064" max="3065" width="14.5" style="80" customWidth="1"/>
    <col min="3066" max="3066" width="13.8833333333333" style="80" customWidth="1"/>
    <col min="3067" max="3069" width="9" style="80"/>
    <col min="3070" max="3071" width="10.5" style="80" customWidth="1"/>
    <col min="3072" max="3318" width="9" style="80"/>
    <col min="3319" max="3319" width="41.6333333333333" style="80" customWidth="1"/>
    <col min="3320" max="3321" width="14.5" style="80" customWidth="1"/>
    <col min="3322" max="3322" width="13.8833333333333" style="80" customWidth="1"/>
    <col min="3323" max="3325" width="9" style="80"/>
    <col min="3326" max="3327" width="10.5" style="80" customWidth="1"/>
    <col min="3328" max="3574" width="9" style="80"/>
    <col min="3575" max="3575" width="41.6333333333333" style="80" customWidth="1"/>
    <col min="3576" max="3577" width="14.5" style="80" customWidth="1"/>
    <col min="3578" max="3578" width="13.8833333333333" style="80" customWidth="1"/>
    <col min="3579" max="3581" width="9" style="80"/>
    <col min="3582" max="3583" width="10.5" style="80" customWidth="1"/>
    <col min="3584" max="3830" width="9" style="80"/>
    <col min="3831" max="3831" width="41.6333333333333" style="80" customWidth="1"/>
    <col min="3832" max="3833" width="14.5" style="80" customWidth="1"/>
    <col min="3834" max="3834" width="13.8833333333333" style="80" customWidth="1"/>
    <col min="3835" max="3837" width="9" style="80"/>
    <col min="3838" max="3839" width="10.5" style="80" customWidth="1"/>
    <col min="3840" max="4086" width="9" style="80"/>
    <col min="4087" max="4087" width="41.6333333333333" style="80" customWidth="1"/>
    <col min="4088" max="4089" width="14.5" style="80" customWidth="1"/>
    <col min="4090" max="4090" width="13.8833333333333" style="80" customWidth="1"/>
    <col min="4091" max="4093" width="9" style="80"/>
    <col min="4094" max="4095" width="10.5" style="80" customWidth="1"/>
    <col min="4096" max="4342" width="9" style="80"/>
    <col min="4343" max="4343" width="41.6333333333333" style="80" customWidth="1"/>
    <col min="4344" max="4345" width="14.5" style="80" customWidth="1"/>
    <col min="4346" max="4346" width="13.8833333333333" style="80" customWidth="1"/>
    <col min="4347" max="4349" width="9" style="80"/>
    <col min="4350" max="4351" width="10.5" style="80" customWidth="1"/>
    <col min="4352" max="4598" width="9" style="80"/>
    <col min="4599" max="4599" width="41.6333333333333" style="80" customWidth="1"/>
    <col min="4600" max="4601" width="14.5" style="80" customWidth="1"/>
    <col min="4602" max="4602" width="13.8833333333333" style="80" customWidth="1"/>
    <col min="4603" max="4605" width="9" style="80"/>
    <col min="4606" max="4607" width="10.5" style="80" customWidth="1"/>
    <col min="4608" max="4854" width="9" style="80"/>
    <col min="4855" max="4855" width="41.6333333333333" style="80" customWidth="1"/>
    <col min="4856" max="4857" width="14.5" style="80" customWidth="1"/>
    <col min="4858" max="4858" width="13.8833333333333" style="80" customWidth="1"/>
    <col min="4859" max="4861" width="9" style="80"/>
    <col min="4862" max="4863" width="10.5" style="80" customWidth="1"/>
    <col min="4864" max="5110" width="9" style="80"/>
    <col min="5111" max="5111" width="41.6333333333333" style="80" customWidth="1"/>
    <col min="5112" max="5113" width="14.5" style="80" customWidth="1"/>
    <col min="5114" max="5114" width="13.8833333333333" style="80" customWidth="1"/>
    <col min="5115" max="5117" width="9" style="80"/>
    <col min="5118" max="5119" width="10.5" style="80" customWidth="1"/>
    <col min="5120" max="5366" width="9" style="80"/>
    <col min="5367" max="5367" width="41.6333333333333" style="80" customWidth="1"/>
    <col min="5368" max="5369" width="14.5" style="80" customWidth="1"/>
    <col min="5370" max="5370" width="13.8833333333333" style="80" customWidth="1"/>
    <col min="5371" max="5373" width="9" style="80"/>
    <col min="5374" max="5375" width="10.5" style="80" customWidth="1"/>
    <col min="5376" max="5622" width="9" style="80"/>
    <col min="5623" max="5623" width="41.6333333333333" style="80" customWidth="1"/>
    <col min="5624" max="5625" width="14.5" style="80" customWidth="1"/>
    <col min="5626" max="5626" width="13.8833333333333" style="80" customWidth="1"/>
    <col min="5627" max="5629" width="9" style="80"/>
    <col min="5630" max="5631" width="10.5" style="80" customWidth="1"/>
    <col min="5632" max="5878" width="9" style="80"/>
    <col min="5879" max="5879" width="41.6333333333333" style="80" customWidth="1"/>
    <col min="5880" max="5881" width="14.5" style="80" customWidth="1"/>
    <col min="5882" max="5882" width="13.8833333333333" style="80" customWidth="1"/>
    <col min="5883" max="5885" width="9" style="80"/>
    <col min="5886" max="5887" width="10.5" style="80" customWidth="1"/>
    <col min="5888" max="6134" width="9" style="80"/>
    <col min="6135" max="6135" width="41.6333333333333" style="80" customWidth="1"/>
    <col min="6136" max="6137" width="14.5" style="80" customWidth="1"/>
    <col min="6138" max="6138" width="13.8833333333333" style="80" customWidth="1"/>
    <col min="6139" max="6141" width="9" style="80"/>
    <col min="6142" max="6143" width="10.5" style="80" customWidth="1"/>
    <col min="6144" max="6390" width="9" style="80"/>
    <col min="6391" max="6391" width="41.6333333333333" style="80" customWidth="1"/>
    <col min="6392" max="6393" width="14.5" style="80" customWidth="1"/>
    <col min="6394" max="6394" width="13.8833333333333" style="80" customWidth="1"/>
    <col min="6395" max="6397" width="9" style="80"/>
    <col min="6398" max="6399" width="10.5" style="80" customWidth="1"/>
    <col min="6400" max="6646" width="9" style="80"/>
    <col min="6647" max="6647" width="41.6333333333333" style="80" customWidth="1"/>
    <col min="6648" max="6649" width="14.5" style="80" customWidth="1"/>
    <col min="6650" max="6650" width="13.8833333333333" style="80" customWidth="1"/>
    <col min="6651" max="6653" width="9" style="80"/>
    <col min="6654" max="6655" width="10.5" style="80" customWidth="1"/>
    <col min="6656" max="6902" width="9" style="80"/>
    <col min="6903" max="6903" width="41.6333333333333" style="80" customWidth="1"/>
    <col min="6904" max="6905" width="14.5" style="80" customWidth="1"/>
    <col min="6906" max="6906" width="13.8833333333333" style="80" customWidth="1"/>
    <col min="6907" max="6909" width="9" style="80"/>
    <col min="6910" max="6911" width="10.5" style="80" customWidth="1"/>
    <col min="6912" max="7158" width="9" style="80"/>
    <col min="7159" max="7159" width="41.6333333333333" style="80" customWidth="1"/>
    <col min="7160" max="7161" width="14.5" style="80" customWidth="1"/>
    <col min="7162" max="7162" width="13.8833333333333" style="80" customWidth="1"/>
    <col min="7163" max="7165" width="9" style="80"/>
    <col min="7166" max="7167" width="10.5" style="80" customWidth="1"/>
    <col min="7168" max="7414" width="9" style="80"/>
    <col min="7415" max="7415" width="41.6333333333333" style="80" customWidth="1"/>
    <col min="7416" max="7417" width="14.5" style="80" customWidth="1"/>
    <col min="7418" max="7418" width="13.8833333333333" style="80" customWidth="1"/>
    <col min="7419" max="7421" width="9" style="80"/>
    <col min="7422" max="7423" width="10.5" style="80" customWidth="1"/>
    <col min="7424" max="7670" width="9" style="80"/>
    <col min="7671" max="7671" width="41.6333333333333" style="80" customWidth="1"/>
    <col min="7672" max="7673" width="14.5" style="80" customWidth="1"/>
    <col min="7674" max="7674" width="13.8833333333333" style="80" customWidth="1"/>
    <col min="7675" max="7677" width="9" style="80"/>
    <col min="7678" max="7679" width="10.5" style="80" customWidth="1"/>
    <col min="7680" max="7926" width="9" style="80"/>
    <col min="7927" max="7927" width="41.6333333333333" style="80" customWidth="1"/>
    <col min="7928" max="7929" width="14.5" style="80" customWidth="1"/>
    <col min="7930" max="7930" width="13.8833333333333" style="80" customWidth="1"/>
    <col min="7931" max="7933" width="9" style="80"/>
    <col min="7934" max="7935" width="10.5" style="80" customWidth="1"/>
    <col min="7936" max="8182" width="9" style="80"/>
    <col min="8183" max="8183" width="41.6333333333333" style="80" customWidth="1"/>
    <col min="8184" max="8185" width="14.5" style="80" customWidth="1"/>
    <col min="8186" max="8186" width="13.8833333333333" style="80" customWidth="1"/>
    <col min="8187" max="8189" width="9" style="80"/>
    <col min="8190" max="8191" width="10.5" style="80" customWidth="1"/>
    <col min="8192" max="8438" width="9" style="80"/>
    <col min="8439" max="8439" width="41.6333333333333" style="80" customWidth="1"/>
    <col min="8440" max="8441" width="14.5" style="80" customWidth="1"/>
    <col min="8442" max="8442" width="13.8833333333333" style="80" customWidth="1"/>
    <col min="8443" max="8445" width="9" style="80"/>
    <col min="8446" max="8447" width="10.5" style="80" customWidth="1"/>
    <col min="8448" max="8694" width="9" style="80"/>
    <col min="8695" max="8695" width="41.6333333333333" style="80" customWidth="1"/>
    <col min="8696" max="8697" width="14.5" style="80" customWidth="1"/>
    <col min="8698" max="8698" width="13.8833333333333" style="80" customWidth="1"/>
    <col min="8699" max="8701" width="9" style="80"/>
    <col min="8702" max="8703" width="10.5" style="80" customWidth="1"/>
    <col min="8704" max="8950" width="9" style="80"/>
    <col min="8951" max="8951" width="41.6333333333333" style="80" customWidth="1"/>
    <col min="8952" max="8953" width="14.5" style="80" customWidth="1"/>
    <col min="8954" max="8954" width="13.8833333333333" style="80" customWidth="1"/>
    <col min="8955" max="8957" width="9" style="80"/>
    <col min="8958" max="8959" width="10.5" style="80" customWidth="1"/>
    <col min="8960" max="9206" width="9" style="80"/>
    <col min="9207" max="9207" width="41.6333333333333" style="80" customWidth="1"/>
    <col min="9208" max="9209" width="14.5" style="80" customWidth="1"/>
    <col min="9210" max="9210" width="13.8833333333333" style="80" customWidth="1"/>
    <col min="9211" max="9213" width="9" style="80"/>
    <col min="9214" max="9215" width="10.5" style="80" customWidth="1"/>
    <col min="9216" max="9462" width="9" style="80"/>
    <col min="9463" max="9463" width="41.6333333333333" style="80" customWidth="1"/>
    <col min="9464" max="9465" width="14.5" style="80" customWidth="1"/>
    <col min="9466" max="9466" width="13.8833333333333" style="80" customWidth="1"/>
    <col min="9467" max="9469" width="9" style="80"/>
    <col min="9470" max="9471" width="10.5" style="80" customWidth="1"/>
    <col min="9472" max="9718" width="9" style="80"/>
    <col min="9719" max="9719" width="41.6333333333333" style="80" customWidth="1"/>
    <col min="9720" max="9721" width="14.5" style="80" customWidth="1"/>
    <col min="9722" max="9722" width="13.8833333333333" style="80" customWidth="1"/>
    <col min="9723" max="9725" width="9" style="80"/>
    <col min="9726" max="9727" width="10.5" style="80" customWidth="1"/>
    <col min="9728" max="9974" width="9" style="80"/>
    <col min="9975" max="9975" width="41.6333333333333" style="80" customWidth="1"/>
    <col min="9976" max="9977" width="14.5" style="80" customWidth="1"/>
    <col min="9978" max="9978" width="13.8833333333333" style="80" customWidth="1"/>
    <col min="9979" max="9981" width="9" style="80"/>
    <col min="9982" max="9983" width="10.5" style="80" customWidth="1"/>
    <col min="9984" max="10230" width="9" style="80"/>
    <col min="10231" max="10231" width="41.6333333333333" style="80" customWidth="1"/>
    <col min="10232" max="10233" width="14.5" style="80" customWidth="1"/>
    <col min="10234" max="10234" width="13.8833333333333" style="80" customWidth="1"/>
    <col min="10235" max="10237" width="9" style="80"/>
    <col min="10238" max="10239" width="10.5" style="80" customWidth="1"/>
    <col min="10240" max="10486" width="9" style="80"/>
    <col min="10487" max="10487" width="41.6333333333333" style="80" customWidth="1"/>
    <col min="10488" max="10489" width="14.5" style="80" customWidth="1"/>
    <col min="10490" max="10490" width="13.8833333333333" style="80" customWidth="1"/>
    <col min="10491" max="10493" width="9" style="80"/>
    <col min="10494" max="10495" width="10.5" style="80" customWidth="1"/>
    <col min="10496" max="10742" width="9" style="80"/>
    <col min="10743" max="10743" width="41.6333333333333" style="80" customWidth="1"/>
    <col min="10744" max="10745" width="14.5" style="80" customWidth="1"/>
    <col min="10746" max="10746" width="13.8833333333333" style="80" customWidth="1"/>
    <col min="10747" max="10749" width="9" style="80"/>
    <col min="10750" max="10751" width="10.5" style="80" customWidth="1"/>
    <col min="10752" max="10998" width="9" style="80"/>
    <col min="10999" max="10999" width="41.6333333333333" style="80" customWidth="1"/>
    <col min="11000" max="11001" width="14.5" style="80" customWidth="1"/>
    <col min="11002" max="11002" width="13.8833333333333" style="80" customWidth="1"/>
    <col min="11003" max="11005" width="9" style="80"/>
    <col min="11006" max="11007" width="10.5" style="80" customWidth="1"/>
    <col min="11008" max="11254" width="9" style="80"/>
    <col min="11255" max="11255" width="41.6333333333333" style="80" customWidth="1"/>
    <col min="11256" max="11257" width="14.5" style="80" customWidth="1"/>
    <col min="11258" max="11258" width="13.8833333333333" style="80" customWidth="1"/>
    <col min="11259" max="11261" width="9" style="80"/>
    <col min="11262" max="11263" width="10.5" style="80" customWidth="1"/>
    <col min="11264" max="11510" width="9" style="80"/>
    <col min="11511" max="11511" width="41.6333333333333" style="80" customWidth="1"/>
    <col min="11512" max="11513" width="14.5" style="80" customWidth="1"/>
    <col min="11514" max="11514" width="13.8833333333333" style="80" customWidth="1"/>
    <col min="11515" max="11517" width="9" style="80"/>
    <col min="11518" max="11519" width="10.5" style="80" customWidth="1"/>
    <col min="11520" max="11766" width="9" style="80"/>
    <col min="11767" max="11767" width="41.6333333333333" style="80" customWidth="1"/>
    <col min="11768" max="11769" width="14.5" style="80" customWidth="1"/>
    <col min="11770" max="11770" width="13.8833333333333" style="80" customWidth="1"/>
    <col min="11771" max="11773" width="9" style="80"/>
    <col min="11774" max="11775" width="10.5" style="80" customWidth="1"/>
    <col min="11776" max="12022" width="9" style="80"/>
    <col min="12023" max="12023" width="41.6333333333333" style="80" customWidth="1"/>
    <col min="12024" max="12025" width="14.5" style="80" customWidth="1"/>
    <col min="12026" max="12026" width="13.8833333333333" style="80" customWidth="1"/>
    <col min="12027" max="12029" width="9" style="80"/>
    <col min="12030" max="12031" width="10.5" style="80" customWidth="1"/>
    <col min="12032" max="12278" width="9" style="80"/>
    <col min="12279" max="12279" width="41.6333333333333" style="80" customWidth="1"/>
    <col min="12280" max="12281" width="14.5" style="80" customWidth="1"/>
    <col min="12282" max="12282" width="13.8833333333333" style="80" customWidth="1"/>
    <col min="12283" max="12285" width="9" style="80"/>
    <col min="12286" max="12287" width="10.5" style="80" customWidth="1"/>
    <col min="12288" max="12534" width="9" style="80"/>
    <col min="12535" max="12535" width="41.6333333333333" style="80" customWidth="1"/>
    <col min="12536" max="12537" width="14.5" style="80" customWidth="1"/>
    <col min="12538" max="12538" width="13.8833333333333" style="80" customWidth="1"/>
    <col min="12539" max="12541" width="9" style="80"/>
    <col min="12542" max="12543" width="10.5" style="80" customWidth="1"/>
    <col min="12544" max="12790" width="9" style="80"/>
    <col min="12791" max="12791" width="41.6333333333333" style="80" customWidth="1"/>
    <col min="12792" max="12793" width="14.5" style="80" customWidth="1"/>
    <col min="12794" max="12794" width="13.8833333333333" style="80" customWidth="1"/>
    <col min="12795" max="12797" width="9" style="80"/>
    <col min="12798" max="12799" width="10.5" style="80" customWidth="1"/>
    <col min="12800" max="13046" width="9" style="80"/>
    <col min="13047" max="13047" width="41.6333333333333" style="80" customWidth="1"/>
    <col min="13048" max="13049" width="14.5" style="80" customWidth="1"/>
    <col min="13050" max="13050" width="13.8833333333333" style="80" customWidth="1"/>
    <col min="13051" max="13053" width="9" style="80"/>
    <col min="13054" max="13055" width="10.5" style="80" customWidth="1"/>
    <col min="13056" max="13302" width="9" style="80"/>
    <col min="13303" max="13303" width="41.6333333333333" style="80" customWidth="1"/>
    <col min="13304" max="13305" width="14.5" style="80" customWidth="1"/>
    <col min="13306" max="13306" width="13.8833333333333" style="80" customWidth="1"/>
    <col min="13307" max="13309" width="9" style="80"/>
    <col min="13310" max="13311" width="10.5" style="80" customWidth="1"/>
    <col min="13312" max="13558" width="9" style="80"/>
    <col min="13559" max="13559" width="41.6333333333333" style="80" customWidth="1"/>
    <col min="13560" max="13561" width="14.5" style="80" customWidth="1"/>
    <col min="13562" max="13562" width="13.8833333333333" style="80" customWidth="1"/>
    <col min="13563" max="13565" width="9" style="80"/>
    <col min="13566" max="13567" width="10.5" style="80" customWidth="1"/>
    <col min="13568" max="13814" width="9" style="80"/>
    <col min="13815" max="13815" width="41.6333333333333" style="80" customWidth="1"/>
    <col min="13816" max="13817" width="14.5" style="80" customWidth="1"/>
    <col min="13818" max="13818" width="13.8833333333333" style="80" customWidth="1"/>
    <col min="13819" max="13821" width="9" style="80"/>
    <col min="13822" max="13823" width="10.5" style="80" customWidth="1"/>
    <col min="13824" max="14070" width="9" style="80"/>
    <col min="14071" max="14071" width="41.6333333333333" style="80" customWidth="1"/>
    <col min="14072" max="14073" width="14.5" style="80" customWidth="1"/>
    <col min="14074" max="14074" width="13.8833333333333" style="80" customWidth="1"/>
    <col min="14075" max="14077" width="9" style="80"/>
    <col min="14078" max="14079" width="10.5" style="80" customWidth="1"/>
    <col min="14080" max="14326" width="9" style="80"/>
    <col min="14327" max="14327" width="41.6333333333333" style="80" customWidth="1"/>
    <col min="14328" max="14329" width="14.5" style="80" customWidth="1"/>
    <col min="14330" max="14330" width="13.8833333333333" style="80" customWidth="1"/>
    <col min="14331" max="14333" width="9" style="80"/>
    <col min="14334" max="14335" width="10.5" style="80" customWidth="1"/>
    <col min="14336" max="14582" width="9" style="80"/>
    <col min="14583" max="14583" width="41.6333333333333" style="80" customWidth="1"/>
    <col min="14584" max="14585" width="14.5" style="80" customWidth="1"/>
    <col min="14586" max="14586" width="13.8833333333333" style="80" customWidth="1"/>
    <col min="14587" max="14589" width="9" style="80"/>
    <col min="14590" max="14591" width="10.5" style="80" customWidth="1"/>
    <col min="14592" max="14838" width="9" style="80"/>
    <col min="14839" max="14839" width="41.6333333333333" style="80" customWidth="1"/>
    <col min="14840" max="14841" width="14.5" style="80" customWidth="1"/>
    <col min="14842" max="14842" width="13.8833333333333" style="80" customWidth="1"/>
    <col min="14843" max="14845" width="9" style="80"/>
    <col min="14846" max="14847" width="10.5" style="80" customWidth="1"/>
    <col min="14848" max="15094" width="9" style="80"/>
    <col min="15095" max="15095" width="41.6333333333333" style="80" customWidth="1"/>
    <col min="15096" max="15097" width="14.5" style="80" customWidth="1"/>
    <col min="15098" max="15098" width="13.8833333333333" style="80" customWidth="1"/>
    <col min="15099" max="15101" width="9" style="80"/>
    <col min="15102" max="15103" width="10.5" style="80" customWidth="1"/>
    <col min="15104" max="15350" width="9" style="80"/>
    <col min="15351" max="15351" width="41.6333333333333" style="80" customWidth="1"/>
    <col min="15352" max="15353" width="14.5" style="80" customWidth="1"/>
    <col min="15354" max="15354" width="13.8833333333333" style="80" customWidth="1"/>
    <col min="15355" max="15357" width="9" style="80"/>
    <col min="15358" max="15359" width="10.5" style="80" customWidth="1"/>
    <col min="15360" max="15606" width="9" style="80"/>
    <col min="15607" max="15607" width="41.6333333333333" style="80" customWidth="1"/>
    <col min="15608" max="15609" width="14.5" style="80" customWidth="1"/>
    <col min="15610" max="15610" width="13.8833333333333" style="80" customWidth="1"/>
    <col min="15611" max="15613" width="9" style="80"/>
    <col min="15614" max="15615" width="10.5" style="80" customWidth="1"/>
    <col min="15616" max="15862" width="9" style="80"/>
    <col min="15863" max="15863" width="41.6333333333333" style="80" customWidth="1"/>
    <col min="15864" max="15865" width="14.5" style="80" customWidth="1"/>
    <col min="15866" max="15866" width="13.8833333333333" style="80" customWidth="1"/>
    <col min="15867" max="15869" width="9" style="80"/>
    <col min="15870" max="15871" width="10.5" style="80" customWidth="1"/>
    <col min="15872" max="16118" width="9" style="80"/>
    <col min="16119" max="16119" width="41.6333333333333" style="80" customWidth="1"/>
    <col min="16120" max="16121" width="14.5" style="80" customWidth="1"/>
    <col min="16122" max="16122" width="13.8833333333333" style="80" customWidth="1"/>
    <col min="16123" max="16125" width="9" style="80"/>
    <col min="16126" max="16127" width="10.5" style="80" customWidth="1"/>
    <col min="16128" max="16384" width="9" style="80"/>
  </cols>
  <sheetData>
    <row r="1" ht="45" customHeight="1" spans="1:4">
      <c r="A1" s="74" t="s">
        <v>1902</v>
      </c>
      <c r="B1" s="82"/>
      <c r="C1" s="82"/>
      <c r="D1" s="74"/>
    </row>
    <row r="2" ht="20.1" customHeight="1" spans="1:4">
      <c r="A2" s="83"/>
      <c r="B2" s="84"/>
      <c r="C2" s="85"/>
      <c r="D2" s="86" t="s">
        <v>1780</v>
      </c>
    </row>
    <row r="3" ht="45" customHeight="1" spans="1:5">
      <c r="A3" s="87" t="s">
        <v>1187</v>
      </c>
      <c r="B3" s="88" t="s">
        <v>5</v>
      </c>
      <c r="C3" s="88" t="s">
        <v>6</v>
      </c>
      <c r="D3" s="88" t="s">
        <v>7</v>
      </c>
      <c r="E3" s="89" t="s">
        <v>8</v>
      </c>
    </row>
    <row r="4" ht="36" customHeight="1" spans="1:5">
      <c r="A4" s="90" t="s">
        <v>1888</v>
      </c>
      <c r="B4" s="91" t="s">
        <v>1868</v>
      </c>
      <c r="C4" s="92" t="s">
        <v>1869</v>
      </c>
      <c r="D4" s="93"/>
      <c r="E4" s="89" t="str">
        <f t="shared" ref="E4:E22" si="0">IF(A4&lt;&gt;"",IF(SUM(B4:C4)&lt;&gt;0,"是","否"),"是")</f>
        <v>否</v>
      </c>
    </row>
    <row r="5" ht="36" customHeight="1" spans="1:5">
      <c r="A5" s="94" t="s">
        <v>1889</v>
      </c>
      <c r="B5" s="95"/>
      <c r="C5" s="92"/>
      <c r="D5" s="96"/>
      <c r="E5" s="89" t="str">
        <f t="shared" si="0"/>
        <v>否</v>
      </c>
    </row>
    <row r="6" ht="36" customHeight="1" spans="1:5">
      <c r="A6" s="90" t="s">
        <v>1890</v>
      </c>
      <c r="B6" s="95"/>
      <c r="C6" s="92"/>
      <c r="D6" s="97"/>
      <c r="E6" s="89" t="str">
        <f t="shared" si="0"/>
        <v>否</v>
      </c>
    </row>
    <row r="7" ht="36" customHeight="1" spans="1:5">
      <c r="A7" s="94" t="s">
        <v>1889</v>
      </c>
      <c r="B7" s="95"/>
      <c r="C7" s="92"/>
      <c r="D7" s="96"/>
      <c r="E7" s="89" t="str">
        <f t="shared" si="0"/>
        <v>否</v>
      </c>
    </row>
    <row r="8" ht="36" hidden="1" customHeight="1" spans="1:6">
      <c r="A8" s="90" t="s">
        <v>1891</v>
      </c>
      <c r="B8" s="98"/>
      <c r="C8" s="99"/>
      <c r="D8" s="100" t="str">
        <f>IF(B8&gt;0,C8/B8-1,IF(B8&lt;0,-(C8/B8-1),""))</f>
        <v/>
      </c>
      <c r="E8" s="89" t="str">
        <f t="shared" si="0"/>
        <v>否</v>
      </c>
      <c r="F8" s="80" t="s">
        <v>1903</v>
      </c>
    </row>
    <row r="9" ht="36" hidden="1" customHeight="1" spans="1:5">
      <c r="A9" s="94" t="s">
        <v>1889</v>
      </c>
      <c r="B9" s="98"/>
      <c r="C9" s="99"/>
      <c r="D9" s="101" t="str">
        <f>IF(B9&gt;0,C9/B9-1,IF(B9&lt;0,-(C9/B9-1),""))</f>
        <v/>
      </c>
      <c r="E9" s="89" t="str">
        <f t="shared" si="0"/>
        <v>否</v>
      </c>
    </row>
    <row r="10" ht="36" customHeight="1" spans="1:5">
      <c r="A10" s="90" t="s">
        <v>1892</v>
      </c>
      <c r="B10" s="95"/>
      <c r="C10" s="92"/>
      <c r="D10" s="97"/>
      <c r="E10" s="89" t="str">
        <f t="shared" si="0"/>
        <v>否</v>
      </c>
    </row>
    <row r="11" ht="36" customHeight="1" spans="1:5">
      <c r="A11" s="94" t="s">
        <v>1889</v>
      </c>
      <c r="B11" s="95"/>
      <c r="C11" s="92"/>
      <c r="D11" s="96"/>
      <c r="E11" s="89" t="str">
        <f t="shared" si="0"/>
        <v>否</v>
      </c>
    </row>
    <row r="12" ht="36" customHeight="1" spans="1:5">
      <c r="A12" s="90" t="s">
        <v>1893</v>
      </c>
      <c r="B12" s="95"/>
      <c r="C12" s="92"/>
      <c r="D12" s="97"/>
      <c r="E12" s="89" t="str">
        <f t="shared" si="0"/>
        <v>否</v>
      </c>
    </row>
    <row r="13" ht="36" customHeight="1" spans="1:5">
      <c r="A13" s="94" t="s">
        <v>1889</v>
      </c>
      <c r="B13" s="95"/>
      <c r="C13" s="92"/>
      <c r="D13" s="96"/>
      <c r="E13" s="89" t="str">
        <f t="shared" si="0"/>
        <v>否</v>
      </c>
    </row>
    <row r="14" s="79" customFormat="1" ht="36" hidden="1" customHeight="1" spans="1:5">
      <c r="A14" s="90" t="s">
        <v>1894</v>
      </c>
      <c r="B14" s="98"/>
      <c r="C14" s="99"/>
      <c r="D14" s="100" t="str">
        <f>IF(B14&gt;0,C14/B14-1,IF(B14&lt;0,-(C14/B14-1),""))</f>
        <v/>
      </c>
      <c r="E14" s="89" t="str">
        <f t="shared" si="0"/>
        <v>否</v>
      </c>
    </row>
    <row r="15" ht="36" hidden="1" customHeight="1" spans="1:5">
      <c r="A15" s="94" t="s">
        <v>1889</v>
      </c>
      <c r="B15" s="98"/>
      <c r="C15" s="99"/>
      <c r="D15" s="101" t="str">
        <f>IF(B15&gt;0,C15/B15-1,IF(B15&lt;0,-(C15/B15-1),""))</f>
        <v/>
      </c>
      <c r="E15" s="89" t="str">
        <f t="shared" si="0"/>
        <v>否</v>
      </c>
    </row>
    <row r="16" ht="36" customHeight="1" spans="1:5">
      <c r="A16" s="90" t="s">
        <v>1895</v>
      </c>
      <c r="B16" s="95"/>
      <c r="C16" s="92"/>
      <c r="D16" s="97"/>
      <c r="E16" s="89" t="str">
        <f t="shared" si="0"/>
        <v>否</v>
      </c>
    </row>
    <row r="17" ht="36" customHeight="1" spans="1:5">
      <c r="A17" s="94" t="s">
        <v>1889</v>
      </c>
      <c r="B17" s="95"/>
      <c r="C17" s="92"/>
      <c r="D17" s="96"/>
      <c r="E17" s="89" t="str">
        <f t="shared" si="0"/>
        <v>否</v>
      </c>
    </row>
    <row r="18" ht="36" customHeight="1" spans="1:5">
      <c r="A18" s="102" t="s">
        <v>1896</v>
      </c>
      <c r="B18" s="95"/>
      <c r="C18" s="92"/>
      <c r="D18" s="103"/>
      <c r="E18" s="89" t="str">
        <f t="shared" si="0"/>
        <v>否</v>
      </c>
    </row>
    <row r="19" ht="36" customHeight="1" spans="1:5">
      <c r="A19" s="94" t="s">
        <v>1897</v>
      </c>
      <c r="B19" s="95"/>
      <c r="C19" s="92"/>
      <c r="D19" s="104"/>
      <c r="E19" s="89" t="str">
        <f t="shared" si="0"/>
        <v>否</v>
      </c>
    </row>
    <row r="20" ht="36" customHeight="1" spans="1:5">
      <c r="A20" s="90" t="s">
        <v>1898</v>
      </c>
      <c r="B20" s="95"/>
      <c r="C20" s="92"/>
      <c r="D20" s="97"/>
      <c r="E20" s="89" t="str">
        <f t="shared" si="0"/>
        <v>否</v>
      </c>
    </row>
    <row r="21" ht="36" customHeight="1" spans="1:5">
      <c r="A21" s="105" t="s">
        <v>1899</v>
      </c>
      <c r="B21" s="95"/>
      <c r="C21" s="92"/>
      <c r="D21" s="97"/>
      <c r="E21" s="89" t="str">
        <f t="shared" si="0"/>
        <v>否</v>
      </c>
    </row>
    <row r="22" ht="36" customHeight="1" spans="1:5">
      <c r="A22" s="102" t="s">
        <v>1900</v>
      </c>
      <c r="B22" s="106"/>
      <c r="C22" s="92"/>
      <c r="D22" s="97"/>
      <c r="E22" s="89" t="str">
        <f t="shared" si="0"/>
        <v>否</v>
      </c>
    </row>
    <row r="23" spans="2:3">
      <c r="B23" s="107"/>
      <c r="C23" s="107"/>
    </row>
    <row r="24" spans="2:3">
      <c r="B24" s="107"/>
      <c r="C24" s="107"/>
    </row>
    <row r="25" spans="2:3">
      <c r="B25" s="107"/>
      <c r="C25" s="107"/>
    </row>
    <row r="26" spans="2:3">
      <c r="B26" s="107"/>
      <c r="C26" s="107"/>
    </row>
  </sheetData>
  <autoFilter xmlns:etc="http://www.wps.cn/officeDocument/2017/etCustomData" ref="A3:F22" etc:filterBottomFollowUsedRange="0">
    <filterColumn colId="4">
      <customFilters>
        <customFilter operator="equal" val="是"/>
      </customFilters>
    </filterColumn>
    <extLst/>
  </autoFilter>
  <mergeCells count="3">
    <mergeCell ref="A1:D1"/>
    <mergeCell ref="B4:B22"/>
    <mergeCell ref="C4:C22"/>
  </mergeCells>
  <conditionalFormatting sqref="D16">
    <cfRule type="cellIs" dxfId="5" priority="4" stopIfTrue="1" operator="lessThan">
      <formula>0</formula>
    </cfRule>
  </conditionalFormatting>
  <conditionalFormatting sqref="E16:F16">
    <cfRule type="cellIs" dxfId="5" priority="5" stopIfTrue="1" operator="lessThan">
      <formula>0</formula>
    </cfRule>
  </conditionalFormatting>
  <conditionalFormatting sqref="D21:D22">
    <cfRule type="cellIs" dxfId="3" priority="2" stopIfTrue="1" operator="lessThanOrEqual">
      <formula>-1</formula>
    </cfRule>
  </conditionalFormatting>
  <conditionalFormatting sqref="D5:D7 D10:D13 D16:D17 D20">
    <cfRule type="cellIs" dxfId="3" priority="3"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topLeftCell="A13" workbookViewId="0">
      <selection activeCell="K30" sqref="K30"/>
    </sheetView>
  </sheetViews>
  <sheetFormatPr defaultColWidth="10" defaultRowHeight="13.5" outlineLevelCol="6"/>
  <cols>
    <col min="1" max="1" width="24.6333333333333" style="32" customWidth="1"/>
    <col min="2" max="7" width="15.6333333333333" style="32" customWidth="1"/>
    <col min="8" max="8" width="9.76666666666667" style="32" customWidth="1"/>
    <col min="9" max="16384" width="10" style="32"/>
  </cols>
  <sheetData>
    <row r="1" s="32" customFormat="1" ht="30" customHeight="1" spans="1:1">
      <c r="A1" s="59"/>
    </row>
    <row r="2" s="32" customFormat="1" ht="28.6" customHeight="1" spans="1:7">
      <c r="A2" s="74" t="s">
        <v>1904</v>
      </c>
      <c r="B2" s="74"/>
      <c r="C2" s="74"/>
      <c r="D2" s="74"/>
      <c r="E2" s="74"/>
      <c r="F2" s="74"/>
      <c r="G2" s="74"/>
    </row>
    <row r="3" s="32" customFormat="1" ht="23" customHeight="1" spans="1:7">
      <c r="A3" s="64"/>
      <c r="B3" s="64"/>
      <c r="F3" s="65" t="s">
        <v>1905</v>
      </c>
      <c r="G3" s="65"/>
    </row>
    <row r="4" s="32" customFormat="1" ht="30" customHeight="1" spans="1:7">
      <c r="A4" s="69" t="s">
        <v>1906</v>
      </c>
      <c r="B4" s="69" t="s">
        <v>1907</v>
      </c>
      <c r="C4" s="69"/>
      <c r="D4" s="69"/>
      <c r="E4" s="69" t="s">
        <v>1908</v>
      </c>
      <c r="F4" s="69"/>
      <c r="G4" s="69"/>
    </row>
    <row r="5" s="32" customFormat="1" ht="30" customHeight="1" spans="1:7">
      <c r="A5" s="69"/>
      <c r="B5" s="75"/>
      <c r="C5" s="69" t="s">
        <v>1909</v>
      </c>
      <c r="D5" s="69" t="s">
        <v>1910</v>
      </c>
      <c r="E5" s="75"/>
      <c r="F5" s="69" t="s">
        <v>1909</v>
      </c>
      <c r="G5" s="69" t="s">
        <v>1910</v>
      </c>
    </row>
    <row r="6" s="32" customFormat="1" ht="30" customHeight="1" spans="1:7">
      <c r="A6" s="69" t="s">
        <v>1911</v>
      </c>
      <c r="B6" s="69" t="s">
        <v>1912</v>
      </c>
      <c r="C6" s="69" t="s">
        <v>1913</v>
      </c>
      <c r="D6" s="69" t="s">
        <v>1914</v>
      </c>
      <c r="E6" s="69" t="s">
        <v>1915</v>
      </c>
      <c r="F6" s="69" t="s">
        <v>1916</v>
      </c>
      <c r="G6" s="69" t="s">
        <v>1917</v>
      </c>
    </row>
    <row r="7" s="32" customFormat="1" ht="30" customHeight="1" spans="1:7">
      <c r="A7" s="71" t="s">
        <v>1918</v>
      </c>
      <c r="B7" s="75"/>
      <c r="C7" s="75"/>
      <c r="D7" s="75"/>
      <c r="E7" s="75"/>
      <c r="F7" s="75"/>
      <c r="G7" s="75"/>
    </row>
    <row r="8" s="32" customFormat="1" ht="30" customHeight="1" spans="1:7">
      <c r="A8" s="71" t="s">
        <v>1919</v>
      </c>
      <c r="B8" s="75"/>
      <c r="C8" s="75"/>
      <c r="D8" s="75"/>
      <c r="E8" s="75"/>
      <c r="F8" s="75"/>
      <c r="G8" s="75"/>
    </row>
    <row r="9" s="32" customFormat="1" ht="44" customHeight="1" spans="1:7">
      <c r="A9" s="76" t="s">
        <v>1920</v>
      </c>
      <c r="B9" s="75"/>
      <c r="C9" s="75"/>
      <c r="D9" s="75"/>
      <c r="E9" s="75"/>
      <c r="F9" s="75"/>
      <c r="G9" s="75"/>
    </row>
    <row r="10" s="32" customFormat="1" ht="30" customHeight="1" spans="1:7">
      <c r="A10" s="76" t="s">
        <v>1921</v>
      </c>
      <c r="B10" s="75">
        <f>C10+D10</f>
        <v>183.34</v>
      </c>
      <c r="C10" s="75">
        <v>61.49</v>
      </c>
      <c r="D10" s="75">
        <v>121.85</v>
      </c>
      <c r="E10" s="75">
        <f>F10+G10</f>
        <v>180.56</v>
      </c>
      <c r="F10" s="75">
        <v>59.69</v>
      </c>
      <c r="G10" s="75">
        <v>120.87</v>
      </c>
    </row>
    <row r="11" s="32" customFormat="1" ht="30" customHeight="1" spans="1:7">
      <c r="A11" s="76" t="s">
        <v>1922</v>
      </c>
      <c r="B11" s="75"/>
      <c r="C11" s="75"/>
      <c r="D11" s="75"/>
      <c r="E11" s="75"/>
      <c r="F11" s="75"/>
      <c r="G11" s="75"/>
    </row>
    <row r="12" s="32" customFormat="1" ht="30" customHeight="1" spans="1:7">
      <c r="A12" s="76" t="s">
        <v>1192</v>
      </c>
      <c r="B12" s="75"/>
      <c r="C12" s="75"/>
      <c r="D12" s="75"/>
      <c r="E12" s="75"/>
      <c r="F12" s="75"/>
      <c r="G12" s="75"/>
    </row>
    <row r="13" s="34" customFormat="1" ht="25" customHeight="1" spans="1:7">
      <c r="A13" s="58" t="s">
        <v>1923</v>
      </c>
      <c r="B13" s="58"/>
      <c r="C13" s="58"/>
      <c r="D13" s="58"/>
      <c r="E13" s="58"/>
      <c r="F13" s="58"/>
      <c r="G13" s="58"/>
    </row>
    <row r="14" s="34" customFormat="1" ht="25" customHeight="1" spans="1:7">
      <c r="A14" s="58" t="s">
        <v>1924</v>
      </c>
      <c r="B14" s="58"/>
      <c r="C14" s="58"/>
      <c r="D14" s="58"/>
      <c r="E14" s="58"/>
      <c r="F14" s="58"/>
      <c r="G14" s="58"/>
    </row>
    <row r="15" s="32" customFormat="1" ht="18" customHeight="1" spans="1:7">
      <c r="A15" s="59"/>
      <c r="B15" s="59"/>
      <c r="C15" s="59"/>
      <c r="D15" s="59"/>
      <c r="E15" s="59"/>
      <c r="F15" s="59"/>
      <c r="G15" s="59"/>
    </row>
    <row r="16" s="32" customFormat="1" ht="18" customHeight="1" spans="1:7">
      <c r="A16" s="59"/>
      <c r="B16" s="59"/>
      <c r="C16" s="59"/>
      <c r="D16" s="59"/>
      <c r="E16" s="59"/>
      <c r="F16" s="59"/>
      <c r="G16" s="59"/>
    </row>
    <row r="17" s="32" customFormat="1" ht="18" customHeight="1" spans="1:7">
      <c r="A17" s="59"/>
      <c r="B17" s="59"/>
      <c r="C17" s="59"/>
      <c r="D17" s="59"/>
      <c r="E17" s="59"/>
      <c r="F17" s="59"/>
      <c r="G17" s="59"/>
    </row>
    <row r="18" s="32" customFormat="1" ht="18" customHeight="1" spans="1:7">
      <c r="A18" s="59"/>
      <c r="B18" s="59"/>
      <c r="C18" s="59"/>
      <c r="D18" s="59"/>
      <c r="E18" s="59"/>
      <c r="F18" s="59"/>
      <c r="G18" s="59"/>
    </row>
    <row r="19" s="32" customFormat="1" ht="14" customHeight="1" spans="1:7">
      <c r="A19" s="59"/>
      <c r="B19" s="59"/>
      <c r="C19" s="59"/>
      <c r="D19" s="59"/>
      <c r="E19" s="59"/>
      <c r="F19" s="59"/>
      <c r="G19" s="59"/>
    </row>
    <row r="20" s="32" customFormat="1" ht="33" customHeight="1" spans="1:7">
      <c r="A20" s="64"/>
      <c r="B20" s="64"/>
      <c r="C20" s="64"/>
      <c r="D20" s="64"/>
      <c r="E20" s="64"/>
      <c r="F20" s="64"/>
      <c r="G20" s="64"/>
    </row>
    <row r="21" s="32" customFormat="1" ht="28.6" customHeight="1" spans="1:7">
      <c r="A21" s="74" t="s">
        <v>1925</v>
      </c>
      <c r="B21" s="74"/>
      <c r="C21" s="74"/>
      <c r="D21" s="74"/>
      <c r="E21" s="74"/>
      <c r="F21" s="74"/>
      <c r="G21" s="74"/>
    </row>
    <row r="22" s="32" customFormat="1" ht="16" customHeight="1" spans="1:7">
      <c r="A22" s="77" t="s">
        <v>1926</v>
      </c>
      <c r="B22" s="77"/>
      <c r="C22" s="77"/>
      <c r="D22" s="77"/>
      <c r="E22" s="77"/>
      <c r="F22" s="77"/>
      <c r="G22" s="77"/>
    </row>
    <row r="23" s="32" customFormat="1" ht="21" customHeight="1" spans="1:7">
      <c r="A23" s="64"/>
      <c r="B23" s="64"/>
      <c r="F23" s="65" t="s">
        <v>1905</v>
      </c>
      <c r="G23" s="65"/>
    </row>
    <row r="24" s="32" customFormat="1" ht="30" customHeight="1" spans="1:7">
      <c r="A24" s="69" t="s">
        <v>1906</v>
      </c>
      <c r="B24" s="69" t="s">
        <v>1907</v>
      </c>
      <c r="C24" s="69"/>
      <c r="D24" s="69"/>
      <c r="E24" s="69" t="s">
        <v>1908</v>
      </c>
      <c r="F24" s="69"/>
      <c r="G24" s="69"/>
    </row>
    <row r="25" s="32" customFormat="1" ht="30" customHeight="1" spans="1:7">
      <c r="A25" s="69"/>
      <c r="B25" s="75"/>
      <c r="C25" s="69" t="s">
        <v>1909</v>
      </c>
      <c r="D25" s="69" t="s">
        <v>1910</v>
      </c>
      <c r="E25" s="75"/>
      <c r="F25" s="69" t="s">
        <v>1909</v>
      </c>
      <c r="G25" s="69" t="s">
        <v>1910</v>
      </c>
    </row>
    <row r="26" s="32" customFormat="1" ht="30" customHeight="1" spans="1:7">
      <c r="A26" s="69" t="s">
        <v>1911</v>
      </c>
      <c r="B26" s="69" t="s">
        <v>1912</v>
      </c>
      <c r="C26" s="69" t="s">
        <v>1913</v>
      </c>
      <c r="D26" s="69" t="s">
        <v>1914</v>
      </c>
      <c r="E26" s="69" t="s">
        <v>1915</v>
      </c>
      <c r="F26" s="69" t="s">
        <v>1916</v>
      </c>
      <c r="G26" s="69" t="s">
        <v>1917</v>
      </c>
    </row>
    <row r="27" s="32" customFormat="1" ht="30" customHeight="1" spans="1:7">
      <c r="A27" s="70" t="s">
        <v>1927</v>
      </c>
      <c r="B27" s="78"/>
      <c r="C27" s="78"/>
      <c r="D27" s="78"/>
      <c r="E27" s="78"/>
      <c r="F27" s="78"/>
      <c r="G27" s="78"/>
    </row>
    <row r="28" s="32" customFormat="1" ht="30" customHeight="1" spans="1:7">
      <c r="A28" s="70" t="s">
        <v>1928</v>
      </c>
      <c r="B28" s="78"/>
      <c r="C28" s="78"/>
      <c r="D28" s="78"/>
      <c r="E28" s="78"/>
      <c r="F28" s="78"/>
      <c r="G28" s="78"/>
    </row>
    <row r="29" s="32" customFormat="1" ht="30" customHeight="1" spans="1:7">
      <c r="A29" s="76" t="s">
        <v>1929</v>
      </c>
      <c r="B29" s="78">
        <f>C29+D29</f>
        <v>183.34</v>
      </c>
      <c r="C29" s="78">
        <v>61.49</v>
      </c>
      <c r="D29" s="78">
        <v>121.85</v>
      </c>
      <c r="E29" s="78">
        <f>F29+G29</f>
        <v>180.56</v>
      </c>
      <c r="F29" s="78">
        <v>59.69</v>
      </c>
      <c r="G29" s="78">
        <v>120.87</v>
      </c>
    </row>
    <row r="30" s="32" customFormat="1" ht="30" customHeight="1" spans="1:7">
      <c r="A30" s="70"/>
      <c r="B30" s="78"/>
      <c r="C30" s="78"/>
      <c r="D30" s="78"/>
      <c r="E30" s="78"/>
      <c r="F30" s="78"/>
      <c r="G30" s="78"/>
    </row>
    <row r="31" s="32" customFormat="1" ht="30" customHeight="1" spans="1:7">
      <c r="A31" s="76"/>
      <c r="B31" s="78"/>
      <c r="C31" s="78"/>
      <c r="D31" s="78"/>
      <c r="E31" s="78"/>
      <c r="F31" s="78"/>
      <c r="G31" s="78"/>
    </row>
    <row r="32" s="34" customFormat="1" ht="25" customHeight="1" spans="1:7">
      <c r="A32" s="73" t="s">
        <v>1923</v>
      </c>
      <c r="B32" s="73"/>
      <c r="C32" s="73"/>
      <c r="D32" s="73"/>
      <c r="E32" s="73"/>
      <c r="F32" s="73"/>
      <c r="G32" s="73"/>
    </row>
    <row r="33" s="34" customFormat="1" ht="25" customHeight="1" spans="1:7">
      <c r="A33" s="73" t="s">
        <v>1924</v>
      </c>
      <c r="B33" s="73"/>
      <c r="C33" s="73"/>
      <c r="D33" s="73"/>
      <c r="E33" s="73"/>
      <c r="F33" s="73"/>
      <c r="G33" s="73"/>
    </row>
  </sheetData>
  <mergeCells count="15">
    <mergeCell ref="A2:G2"/>
    <mergeCell ref="F3:G3"/>
    <mergeCell ref="B4:D4"/>
    <mergeCell ref="E4:G4"/>
    <mergeCell ref="A13:G13"/>
    <mergeCell ref="A14:G14"/>
    <mergeCell ref="A21:G21"/>
    <mergeCell ref="A22:G22"/>
    <mergeCell ref="F23:G23"/>
    <mergeCell ref="B24:D24"/>
    <mergeCell ref="E24:G24"/>
    <mergeCell ref="A32:G32"/>
    <mergeCell ref="A33:G33"/>
    <mergeCell ref="A4:A5"/>
    <mergeCell ref="A24:A25"/>
  </mergeCells>
  <printOptions horizontalCentered="1"/>
  <pageMargins left="0.707638888888889" right="0.707638888888889" top="0.629166666666667" bottom="0.751388888888889" header="0.30625" footer="0.30625"/>
  <pageSetup paperSize="9" fitToHeight="200" orientation="landscape" horizontalDpi="600" verticalDpi="600"/>
  <headerFooter>
    <oddFooter>&amp;C&amp;16- &amp;P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6"/>
  <sheetViews>
    <sheetView workbookViewId="0">
      <selection activeCell="E9" sqref="E9"/>
    </sheetView>
  </sheetViews>
  <sheetFormatPr defaultColWidth="10" defaultRowHeight="13.5" outlineLevelCol="6"/>
  <cols>
    <col min="1" max="1" width="62.25" style="32" customWidth="1"/>
    <col min="2" max="3" width="28.6333333333333" style="32" customWidth="1"/>
    <col min="4" max="4" width="9.76666666666667" style="32" customWidth="1"/>
    <col min="5" max="16384" width="10" style="32"/>
  </cols>
  <sheetData>
    <row r="1" s="32" customFormat="1" ht="23" customHeight="1"/>
    <row r="2" s="32" customFormat="1" ht="14.3" customHeight="1" spans="1:1">
      <c r="A2" s="59"/>
    </row>
    <row r="3" s="32" customFormat="1" ht="28.6" customHeight="1" spans="1:3">
      <c r="A3" s="54" t="s">
        <v>1930</v>
      </c>
      <c r="B3" s="54"/>
      <c r="C3" s="54"/>
    </row>
    <row r="4" s="32" customFormat="1" ht="27" customHeight="1" spans="1:3">
      <c r="A4" s="64"/>
      <c r="B4" s="64"/>
      <c r="C4" s="65" t="s">
        <v>1905</v>
      </c>
    </row>
    <row r="5" s="67" customFormat="1" ht="24" customHeight="1" spans="1:3">
      <c r="A5" s="69" t="s">
        <v>1931</v>
      </c>
      <c r="B5" s="69" t="s">
        <v>1859</v>
      </c>
      <c r="C5" s="69" t="s">
        <v>1932</v>
      </c>
    </row>
    <row r="6" s="67" customFormat="1" ht="32" customHeight="1" spans="1:3">
      <c r="A6" s="70" t="s">
        <v>1933</v>
      </c>
      <c r="B6" s="66">
        <v>61.31</v>
      </c>
      <c r="C6" s="66">
        <v>61.31</v>
      </c>
    </row>
    <row r="7" s="67" customFormat="1" ht="32" customHeight="1" spans="1:3">
      <c r="A7" s="70" t="s">
        <v>1934</v>
      </c>
      <c r="B7" s="66">
        <v>61.49</v>
      </c>
      <c r="C7" s="66">
        <v>61.49</v>
      </c>
    </row>
    <row r="8" s="67" customFormat="1" ht="32" customHeight="1" spans="1:3">
      <c r="A8" s="70" t="s">
        <v>1935</v>
      </c>
      <c r="B8" s="66">
        <v>14.16</v>
      </c>
      <c r="C8" s="66">
        <v>14.16</v>
      </c>
    </row>
    <row r="9" s="67" customFormat="1" ht="30" customHeight="1" spans="1:3">
      <c r="A9" s="71" t="s">
        <v>1936</v>
      </c>
      <c r="B9" s="66"/>
      <c r="C9" s="66"/>
    </row>
    <row r="10" s="67" customFormat="1" ht="32" customHeight="1" spans="1:3">
      <c r="A10" s="71" t="s">
        <v>1937</v>
      </c>
      <c r="B10" s="66">
        <v>14.16</v>
      </c>
      <c r="C10" s="66">
        <v>14.16</v>
      </c>
    </row>
    <row r="11" s="67" customFormat="1" ht="32" customHeight="1" spans="1:3">
      <c r="A11" s="70" t="s">
        <v>1938</v>
      </c>
      <c r="B11" s="66">
        <v>15.78</v>
      </c>
      <c r="C11" s="66">
        <v>15.78</v>
      </c>
    </row>
    <row r="12" s="67" customFormat="1" ht="32" customHeight="1" spans="1:3">
      <c r="A12" s="70" t="s">
        <v>1939</v>
      </c>
      <c r="B12" s="66">
        <v>59.69</v>
      </c>
      <c r="C12" s="66">
        <v>59.69</v>
      </c>
    </row>
    <row r="13" s="67" customFormat="1" ht="32" customHeight="1" spans="1:3">
      <c r="A13" s="70" t="s">
        <v>1940</v>
      </c>
      <c r="B13" s="66"/>
      <c r="C13" s="66"/>
    </row>
    <row r="14" s="67" customFormat="1" ht="32" customHeight="1" spans="1:3">
      <c r="A14" s="70" t="s">
        <v>1941</v>
      </c>
      <c r="B14" s="66"/>
      <c r="C14" s="66"/>
    </row>
    <row r="15" s="68" customFormat="1" ht="96" customHeight="1" spans="1:7">
      <c r="A15" s="72" t="s">
        <v>1942</v>
      </c>
      <c r="B15" s="72"/>
      <c r="C15" s="72"/>
      <c r="D15" s="73"/>
      <c r="E15" s="73"/>
      <c r="F15" s="73"/>
      <c r="G15" s="73"/>
    </row>
    <row r="16" s="32" customFormat="1" spans="1:3">
      <c r="A16" s="64"/>
      <c r="B16" s="64"/>
      <c r="C16" s="64"/>
    </row>
  </sheetData>
  <mergeCells count="2">
    <mergeCell ref="A3:C3"/>
    <mergeCell ref="A15:C15"/>
  </mergeCells>
  <printOptions horizontalCentered="1"/>
  <pageMargins left="0.707638888888889" right="0.707638888888889" top="0.751388888888889" bottom="0.751388888888889" header="0.30625" footer="0.30625"/>
  <pageSetup paperSize="9" fitToHeight="200" orientation="landscape" horizontalDpi="600" verticalDpi="600"/>
  <headerFooter>
    <oddFooter>&amp;C&amp;16- &amp;P -</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6"/>
  <sheetViews>
    <sheetView workbookViewId="0">
      <selection activeCell="G14" sqref="G14"/>
    </sheetView>
  </sheetViews>
  <sheetFormatPr defaultColWidth="10" defaultRowHeight="13.5" outlineLevelCol="6"/>
  <cols>
    <col min="1" max="1" width="60" style="32" customWidth="1"/>
    <col min="2" max="3" width="25.6333333333333" style="32" customWidth="1"/>
    <col min="4" max="4" width="9.76666666666667" style="32" customWidth="1"/>
    <col min="5" max="16384" width="10" style="32"/>
  </cols>
  <sheetData>
    <row r="1" s="32" customFormat="1" ht="23" customHeight="1"/>
    <row r="2" s="32" customFormat="1" ht="14.3" customHeight="1" spans="1:1">
      <c r="A2" s="59"/>
    </row>
    <row r="3" s="32" customFormat="1" ht="28.6" customHeight="1" spans="1:3">
      <c r="A3" s="54" t="s">
        <v>1943</v>
      </c>
      <c r="B3" s="54"/>
      <c r="C3" s="54"/>
    </row>
    <row r="4" s="32" customFormat="1" ht="27" customHeight="1" spans="1:3">
      <c r="A4" s="64"/>
      <c r="B4" s="64"/>
      <c r="C4" s="65" t="s">
        <v>1905</v>
      </c>
    </row>
    <row r="5" s="32" customFormat="1" ht="24" customHeight="1" spans="1:3">
      <c r="A5" s="39" t="s">
        <v>1931</v>
      </c>
      <c r="B5" s="39" t="s">
        <v>1859</v>
      </c>
      <c r="C5" s="39" t="s">
        <v>1932</v>
      </c>
    </row>
    <row r="6" s="32" customFormat="1" ht="32" customHeight="1" spans="1:3">
      <c r="A6" s="61" t="s">
        <v>1933</v>
      </c>
      <c r="B6" s="66">
        <v>61.31</v>
      </c>
      <c r="C6" s="66">
        <v>61.31</v>
      </c>
    </row>
    <row r="7" s="32" customFormat="1" ht="32" customHeight="1" spans="1:3">
      <c r="A7" s="61" t="s">
        <v>1934</v>
      </c>
      <c r="B7" s="66">
        <v>61.49</v>
      </c>
      <c r="C7" s="66">
        <v>61.49</v>
      </c>
    </row>
    <row r="8" s="32" customFormat="1" ht="32" customHeight="1" spans="1:3">
      <c r="A8" s="61" t="s">
        <v>1935</v>
      </c>
      <c r="B8" s="66">
        <v>14.16</v>
      </c>
      <c r="C8" s="66">
        <v>14.16</v>
      </c>
    </row>
    <row r="9" s="32" customFormat="1" ht="32" customHeight="1" spans="1:3">
      <c r="A9" s="61" t="s">
        <v>1944</v>
      </c>
      <c r="B9" s="66"/>
      <c r="C9" s="66"/>
    </row>
    <row r="10" s="32" customFormat="1" ht="32" customHeight="1" spans="1:3">
      <c r="A10" s="61" t="s">
        <v>1945</v>
      </c>
      <c r="B10" s="66">
        <v>14.16</v>
      </c>
      <c r="C10" s="66">
        <v>14.16</v>
      </c>
    </row>
    <row r="11" s="32" customFormat="1" ht="32" customHeight="1" spans="1:3">
      <c r="A11" s="61" t="s">
        <v>1938</v>
      </c>
      <c r="B11" s="66">
        <v>15.78</v>
      </c>
      <c r="C11" s="66">
        <v>15.78</v>
      </c>
    </row>
    <row r="12" s="32" customFormat="1" ht="32" customHeight="1" spans="1:3">
      <c r="A12" s="61" t="s">
        <v>1939</v>
      </c>
      <c r="B12" s="66">
        <v>59.69</v>
      </c>
      <c r="C12" s="66">
        <v>59.69</v>
      </c>
    </row>
    <row r="13" s="32" customFormat="1" ht="32" customHeight="1" spans="1:3">
      <c r="A13" s="61" t="s">
        <v>1940</v>
      </c>
      <c r="B13" s="66"/>
      <c r="C13" s="66"/>
    </row>
    <row r="14" s="32" customFormat="1" ht="32" customHeight="1" spans="1:3">
      <c r="A14" s="61" t="s">
        <v>1941</v>
      </c>
      <c r="B14" s="66"/>
      <c r="C14" s="66"/>
    </row>
    <row r="15" s="34" customFormat="1" ht="91" customHeight="1" spans="1:7">
      <c r="A15" s="44" t="s">
        <v>1946</v>
      </c>
      <c r="B15" s="44"/>
      <c r="C15" s="44"/>
      <c r="D15" s="58"/>
      <c r="E15" s="58"/>
      <c r="F15" s="58"/>
      <c r="G15" s="58"/>
    </row>
    <row r="16" s="32" customFormat="1" spans="1:3">
      <c r="A16" s="64"/>
      <c r="B16" s="64"/>
      <c r="C16" s="64"/>
    </row>
  </sheetData>
  <mergeCells count="2">
    <mergeCell ref="A3:C3"/>
    <mergeCell ref="A15:C15"/>
  </mergeCells>
  <printOptions horizontalCentered="1"/>
  <pageMargins left="0.707638888888889" right="0.707638888888889" top="0.354166666666667" bottom="0.471527777777778" header="0.30625" footer="0.30625"/>
  <pageSetup paperSize="9" fitToHeight="200" orientation="landscape" horizontalDpi="600" verticalDpi="600"/>
  <headerFooter>
    <oddFooter>&amp;C&amp;16- &amp;P -</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workbookViewId="0">
      <selection activeCell="F12" sqref="F12"/>
    </sheetView>
  </sheetViews>
  <sheetFormatPr defaultColWidth="10" defaultRowHeight="13.5" outlineLevelCol="2"/>
  <cols>
    <col min="1" max="1" width="60.5" style="32" customWidth="1"/>
    <col min="2" max="3" width="25.6333333333333" style="32" customWidth="1"/>
    <col min="4" max="4" width="9.76666666666667" style="32" customWidth="1"/>
    <col min="5" max="16384" width="10" style="32"/>
  </cols>
  <sheetData>
    <row r="1" s="32" customFormat="1" ht="24" customHeight="1"/>
    <row r="2" s="32" customFormat="1" ht="14.3" customHeight="1" spans="1:1">
      <c r="A2" s="59"/>
    </row>
    <row r="3" s="32" customFormat="1" ht="28.6" customHeight="1" spans="1:3">
      <c r="A3" s="54" t="s">
        <v>1947</v>
      </c>
      <c r="B3" s="54"/>
      <c r="C3" s="54"/>
    </row>
    <row r="4" s="32" customFormat="1" ht="25" customHeight="1" spans="1:3">
      <c r="A4" s="64"/>
      <c r="B4" s="64"/>
      <c r="C4" s="65" t="s">
        <v>1905</v>
      </c>
    </row>
    <row r="5" s="32" customFormat="1" ht="32" customHeight="1" spans="1:3">
      <c r="A5" s="39" t="s">
        <v>1931</v>
      </c>
      <c r="B5" s="39" t="s">
        <v>1859</v>
      </c>
      <c r="C5" s="39" t="s">
        <v>1932</v>
      </c>
    </row>
    <row r="6" s="32" customFormat="1" ht="32" customHeight="1" spans="1:3">
      <c r="A6" s="61" t="s">
        <v>1948</v>
      </c>
      <c r="B6" s="62">
        <v>111.38</v>
      </c>
      <c r="C6" s="62">
        <v>111.38</v>
      </c>
    </row>
    <row r="7" s="32" customFormat="1" ht="32" customHeight="1" spans="1:3">
      <c r="A7" s="61" t="s">
        <v>1949</v>
      </c>
      <c r="B7" s="62">
        <v>121.85</v>
      </c>
      <c r="C7" s="62">
        <v>121.85</v>
      </c>
    </row>
    <row r="8" s="32" customFormat="1" ht="32" customHeight="1" spans="1:3">
      <c r="A8" s="61" t="s">
        <v>1950</v>
      </c>
      <c r="B8" s="62">
        <v>15.87</v>
      </c>
      <c r="C8" s="62">
        <v>15.87</v>
      </c>
    </row>
    <row r="9" s="32" customFormat="1" ht="32" customHeight="1" spans="1:3">
      <c r="A9" s="61" t="s">
        <v>1951</v>
      </c>
      <c r="B9" s="62">
        <v>6.38</v>
      </c>
      <c r="C9" s="62">
        <v>6.38</v>
      </c>
    </row>
    <row r="10" s="32" customFormat="1" ht="32" customHeight="1" spans="1:3">
      <c r="A10" s="61" t="s">
        <v>1952</v>
      </c>
      <c r="B10" s="62">
        <v>120.87</v>
      </c>
      <c r="C10" s="62">
        <v>120.87</v>
      </c>
    </row>
    <row r="11" s="32" customFormat="1" ht="32" customHeight="1" spans="1:3">
      <c r="A11" s="61" t="s">
        <v>1953</v>
      </c>
      <c r="B11" s="62"/>
      <c r="C11" s="62"/>
    </row>
    <row r="12" s="32" customFormat="1" ht="32" customHeight="1" spans="1:3">
      <c r="A12" s="61" t="s">
        <v>1954</v>
      </c>
      <c r="B12" s="62">
        <v>121.85</v>
      </c>
      <c r="C12" s="62">
        <v>121.85</v>
      </c>
    </row>
    <row r="13" s="34" customFormat="1" ht="85" customHeight="1" spans="1:3">
      <c r="A13" s="44" t="s">
        <v>1955</v>
      </c>
      <c r="B13" s="44"/>
      <c r="C13" s="44"/>
    </row>
    <row r="14" s="32" customFormat="1" ht="31" customHeight="1" spans="1:3">
      <c r="A14" s="63"/>
      <c r="B14" s="63"/>
      <c r="C14" s="63"/>
    </row>
  </sheetData>
  <mergeCells count="3">
    <mergeCell ref="A3:C3"/>
    <mergeCell ref="A13:C13"/>
    <mergeCell ref="A14:C14"/>
  </mergeCells>
  <printOptions horizontalCentered="1"/>
  <pageMargins left="0.707638888888889" right="0.707638888888889" top="0.751388888888889" bottom="0.751388888888889" header="0.30625" footer="0.30625"/>
  <pageSetup paperSize="9" fitToHeight="200" orientation="landscape" horizontalDpi="600" verticalDpi="600"/>
  <headerFooter>
    <oddFooter>&amp;C&amp;16- &amp;P -</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workbookViewId="0">
      <selection activeCell="E12" sqref="E12"/>
    </sheetView>
  </sheetViews>
  <sheetFormatPr defaultColWidth="10" defaultRowHeight="13.5" outlineLevelCol="2"/>
  <cols>
    <col min="1" max="1" width="59.3833333333333" style="32" customWidth="1"/>
    <col min="2" max="3" width="25.6333333333333" style="32" customWidth="1"/>
    <col min="4" max="4" width="9.76666666666667" style="32" customWidth="1"/>
    <col min="5" max="16384" width="10" style="32"/>
  </cols>
  <sheetData>
    <row r="1" s="32" customFormat="1" ht="24" customHeight="1"/>
    <row r="2" s="32" customFormat="1" ht="14.3" customHeight="1" spans="1:1">
      <c r="A2" s="59"/>
    </row>
    <row r="3" s="32" customFormat="1" ht="28.6" customHeight="1" spans="1:3">
      <c r="A3" s="54" t="s">
        <v>1956</v>
      </c>
      <c r="B3" s="54"/>
      <c r="C3" s="54"/>
    </row>
    <row r="4" s="33" customFormat="1" ht="25" customHeight="1" spans="1:3">
      <c r="A4" s="60"/>
      <c r="B4" s="60"/>
      <c r="C4" s="47" t="s">
        <v>1905</v>
      </c>
    </row>
    <row r="5" s="33" customFormat="1" ht="32" customHeight="1" spans="1:3">
      <c r="A5" s="39" t="s">
        <v>1931</v>
      </c>
      <c r="B5" s="39" t="s">
        <v>1859</v>
      </c>
      <c r="C5" s="39" t="s">
        <v>1932</v>
      </c>
    </row>
    <row r="6" s="33" customFormat="1" ht="32" customHeight="1" spans="1:3">
      <c r="A6" s="61" t="s">
        <v>1948</v>
      </c>
      <c r="B6" s="62">
        <v>111.38</v>
      </c>
      <c r="C6" s="62">
        <v>111.38</v>
      </c>
    </row>
    <row r="7" s="33" customFormat="1" ht="32" customHeight="1" spans="1:3">
      <c r="A7" s="61" t="s">
        <v>1949</v>
      </c>
      <c r="B7" s="62">
        <v>121.85</v>
      </c>
      <c r="C7" s="62">
        <v>121.85</v>
      </c>
    </row>
    <row r="8" s="33" customFormat="1" ht="32" customHeight="1" spans="1:3">
      <c r="A8" s="61" t="s">
        <v>1950</v>
      </c>
      <c r="B8" s="62">
        <v>15.87</v>
      </c>
      <c r="C8" s="62">
        <v>15.87</v>
      </c>
    </row>
    <row r="9" s="33" customFormat="1" ht="32" customHeight="1" spans="1:3">
      <c r="A9" s="61" t="s">
        <v>1951</v>
      </c>
      <c r="B9" s="62">
        <v>6.38</v>
      </c>
      <c r="C9" s="62">
        <v>6.38</v>
      </c>
    </row>
    <row r="10" s="33" customFormat="1" ht="32" customHeight="1" spans="1:3">
      <c r="A10" s="61" t="s">
        <v>1952</v>
      </c>
      <c r="B10" s="62">
        <v>111.38</v>
      </c>
      <c r="C10" s="62">
        <v>111.38</v>
      </c>
    </row>
    <row r="11" s="33" customFormat="1" ht="32" customHeight="1" spans="1:3">
      <c r="A11" s="61" t="s">
        <v>1957</v>
      </c>
      <c r="B11" s="62"/>
      <c r="C11" s="62"/>
    </row>
    <row r="12" s="33" customFormat="1" ht="32" customHeight="1" spans="1:3">
      <c r="A12" s="61" t="s">
        <v>1958</v>
      </c>
      <c r="B12" s="62"/>
      <c r="C12" s="62"/>
    </row>
    <row r="13" s="34" customFormat="1" ht="90" customHeight="1" spans="1:3">
      <c r="A13" s="44" t="s">
        <v>1959</v>
      </c>
      <c r="B13" s="44"/>
      <c r="C13" s="44"/>
    </row>
    <row r="14" s="32" customFormat="1" ht="31" customHeight="1" spans="1:3">
      <c r="A14" s="63"/>
      <c r="B14" s="63"/>
      <c r="C14" s="63"/>
    </row>
  </sheetData>
  <mergeCells count="3">
    <mergeCell ref="A3:C3"/>
    <mergeCell ref="A13:C13"/>
    <mergeCell ref="A14:C14"/>
  </mergeCells>
  <printOptions horizontalCentered="1"/>
  <pageMargins left="0.707638888888889" right="0.707638888888889" top="0.751388888888889" bottom="0.751388888888889" header="0.30625" footer="0.30625"/>
  <pageSetup paperSize="9" fitToHeight="200" orientation="landscape" horizontalDpi="600" verticalDpi="600"/>
  <headerFooter>
    <oddFooter>&amp;C&amp;16- &amp;P -</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8"/>
  <sheetViews>
    <sheetView workbookViewId="0">
      <selection activeCell="G21" sqref="G21"/>
    </sheetView>
  </sheetViews>
  <sheetFormatPr defaultColWidth="10" defaultRowHeight="13.5" outlineLevelCol="3"/>
  <cols>
    <col min="1" max="1" width="36" style="32" customWidth="1"/>
    <col min="2" max="4" width="15.6333333333333" style="32" customWidth="1"/>
    <col min="5" max="5" width="9.76666666666667" style="32" customWidth="1"/>
    <col min="6" max="16384" width="10" style="32"/>
  </cols>
  <sheetData>
    <row r="1" s="32" customFormat="1" ht="22" customHeight="1"/>
    <row r="2" s="32" customFormat="1" ht="14.3" customHeight="1" spans="1:1">
      <c r="A2" s="53"/>
    </row>
    <row r="3" s="32" customFormat="1" ht="63" customHeight="1" spans="1:4">
      <c r="A3" s="54" t="s">
        <v>1960</v>
      </c>
      <c r="B3" s="54"/>
      <c r="C3" s="54"/>
      <c r="D3" s="54"/>
    </row>
    <row r="4" s="33" customFormat="1" ht="30" customHeight="1" spans="4:4">
      <c r="D4" s="47" t="s">
        <v>1905</v>
      </c>
    </row>
    <row r="5" s="33" customFormat="1" ht="25" customHeight="1" spans="1:4">
      <c r="A5" s="39" t="s">
        <v>1931</v>
      </c>
      <c r="B5" s="39" t="s">
        <v>1961</v>
      </c>
      <c r="C5" s="39" t="s">
        <v>1962</v>
      </c>
      <c r="D5" s="39" t="s">
        <v>1963</v>
      </c>
    </row>
    <row r="6" s="33" customFormat="1" ht="25" customHeight="1" spans="1:4">
      <c r="A6" s="55" t="s">
        <v>1964</v>
      </c>
      <c r="B6" s="49" t="s">
        <v>1965</v>
      </c>
      <c r="C6" s="56"/>
      <c r="D6" s="56">
        <f>D7+D9</f>
        <v>22.16</v>
      </c>
    </row>
    <row r="7" s="33" customFormat="1" ht="25" customHeight="1" spans="1:4">
      <c r="A7" s="57" t="s">
        <v>1966</v>
      </c>
      <c r="B7" s="49" t="s">
        <v>1913</v>
      </c>
      <c r="C7" s="56"/>
      <c r="D7" s="56">
        <v>15.78</v>
      </c>
    </row>
    <row r="8" s="33" customFormat="1" ht="25" customHeight="1" spans="1:4">
      <c r="A8" s="57" t="s">
        <v>1967</v>
      </c>
      <c r="B8" s="49" t="s">
        <v>1914</v>
      </c>
      <c r="C8" s="56"/>
      <c r="D8" s="56">
        <v>14.16</v>
      </c>
    </row>
    <row r="9" s="33" customFormat="1" ht="25" customHeight="1" spans="1:4">
      <c r="A9" s="57" t="s">
        <v>1968</v>
      </c>
      <c r="B9" s="49" t="s">
        <v>1969</v>
      </c>
      <c r="C9" s="56"/>
      <c r="D9" s="56">
        <v>6.38</v>
      </c>
    </row>
    <row r="10" s="33" customFormat="1" ht="25" customHeight="1" spans="1:4">
      <c r="A10" s="57" t="s">
        <v>1967</v>
      </c>
      <c r="B10" s="49" t="s">
        <v>1916</v>
      </c>
      <c r="C10" s="56"/>
      <c r="D10" s="56">
        <v>5.74</v>
      </c>
    </row>
    <row r="11" s="33" customFormat="1" ht="25" customHeight="1" spans="1:4">
      <c r="A11" s="55" t="s">
        <v>1970</v>
      </c>
      <c r="B11" s="49" t="s">
        <v>1971</v>
      </c>
      <c r="C11" s="56"/>
      <c r="D11" s="56">
        <f>D12+D13</f>
        <v>22.16</v>
      </c>
    </row>
    <row r="12" s="33" customFormat="1" ht="25" customHeight="1" spans="1:4">
      <c r="A12" s="57" t="s">
        <v>1966</v>
      </c>
      <c r="B12" s="49" t="s">
        <v>1972</v>
      </c>
      <c r="C12" s="56"/>
      <c r="D12" s="56">
        <v>15.78</v>
      </c>
    </row>
    <row r="13" s="33" customFormat="1" ht="25" customHeight="1" spans="1:4">
      <c r="A13" s="57" t="s">
        <v>1968</v>
      </c>
      <c r="B13" s="49" t="s">
        <v>1973</v>
      </c>
      <c r="C13" s="56"/>
      <c r="D13" s="56">
        <v>6.38</v>
      </c>
    </row>
    <row r="14" s="33" customFormat="1" ht="25" customHeight="1" spans="1:4">
      <c r="A14" s="55" t="s">
        <v>1974</v>
      </c>
      <c r="B14" s="49" t="s">
        <v>1975</v>
      </c>
      <c r="C14" s="56"/>
      <c r="D14" s="56">
        <f>D15+D16</f>
        <v>5.09</v>
      </c>
    </row>
    <row r="15" s="33" customFormat="1" ht="25" customHeight="1" spans="1:4">
      <c r="A15" s="57" t="s">
        <v>1966</v>
      </c>
      <c r="B15" s="49" t="s">
        <v>1976</v>
      </c>
      <c r="C15" s="56"/>
      <c r="D15" s="56">
        <v>1.92</v>
      </c>
    </row>
    <row r="16" s="33" customFormat="1" ht="25" customHeight="1" spans="1:4">
      <c r="A16" s="57" t="s">
        <v>1968</v>
      </c>
      <c r="B16" s="49" t="s">
        <v>1977</v>
      </c>
      <c r="C16" s="56"/>
      <c r="D16" s="56">
        <v>3.17</v>
      </c>
    </row>
    <row r="17" s="33" customFormat="1" ht="25" customHeight="1" spans="1:4">
      <c r="A17" s="55" t="s">
        <v>1978</v>
      </c>
      <c r="B17" s="49" t="s">
        <v>1979</v>
      </c>
      <c r="C17" s="56"/>
      <c r="D17" s="56">
        <f>D18+D21</f>
        <v>20.11</v>
      </c>
    </row>
    <row r="18" s="33" customFormat="1" ht="25" customHeight="1" spans="1:4">
      <c r="A18" s="57" t="s">
        <v>1966</v>
      </c>
      <c r="B18" s="49" t="s">
        <v>1980</v>
      </c>
      <c r="C18" s="56"/>
      <c r="D18" s="56">
        <v>8.23</v>
      </c>
    </row>
    <row r="19" s="33" customFormat="1" ht="25" customHeight="1" spans="1:4">
      <c r="A19" s="57" t="s">
        <v>1981</v>
      </c>
      <c r="B19" s="49"/>
      <c r="C19" s="56"/>
      <c r="D19" s="56">
        <v>7.37</v>
      </c>
    </row>
    <row r="20" s="33" customFormat="1" ht="25" customHeight="1" spans="1:4">
      <c r="A20" s="57" t="s">
        <v>1982</v>
      </c>
      <c r="B20" s="49" t="s">
        <v>1983</v>
      </c>
      <c r="C20" s="56"/>
      <c r="D20" s="56">
        <f>D18-D19</f>
        <v>0.86</v>
      </c>
    </row>
    <row r="21" s="33" customFormat="1" ht="25" customHeight="1" spans="1:4">
      <c r="A21" s="57" t="s">
        <v>1968</v>
      </c>
      <c r="B21" s="49" t="s">
        <v>1984</v>
      </c>
      <c r="C21" s="56"/>
      <c r="D21" s="56">
        <v>11.88</v>
      </c>
    </row>
    <row r="22" s="33" customFormat="1" ht="25" customHeight="1" spans="1:4">
      <c r="A22" s="57" t="s">
        <v>1981</v>
      </c>
      <c r="B22" s="49"/>
      <c r="C22" s="56"/>
      <c r="D22" s="56">
        <v>10.65</v>
      </c>
    </row>
    <row r="23" s="33" customFormat="1" ht="25" customHeight="1" spans="1:4">
      <c r="A23" s="57" t="s">
        <v>1985</v>
      </c>
      <c r="B23" s="49" t="s">
        <v>1986</v>
      </c>
      <c r="C23" s="56"/>
      <c r="D23" s="56">
        <f>D21-D22</f>
        <v>1.23</v>
      </c>
    </row>
    <row r="24" s="33" customFormat="1" ht="25" customHeight="1" spans="1:4">
      <c r="A24" s="55" t="s">
        <v>1987</v>
      </c>
      <c r="B24" s="49" t="s">
        <v>1988</v>
      </c>
      <c r="C24" s="56"/>
      <c r="D24" s="56">
        <f>D25+D26</f>
        <v>5.18</v>
      </c>
    </row>
    <row r="25" s="33" customFormat="1" ht="25" customHeight="1" spans="1:4">
      <c r="A25" s="57" t="s">
        <v>1966</v>
      </c>
      <c r="B25" s="49" t="s">
        <v>1989</v>
      </c>
      <c r="C25" s="56"/>
      <c r="D25" s="56">
        <v>1.66</v>
      </c>
    </row>
    <row r="26" s="33" customFormat="1" ht="25" customHeight="1" spans="1:4">
      <c r="A26" s="57" t="s">
        <v>1968</v>
      </c>
      <c r="B26" s="49" t="s">
        <v>1990</v>
      </c>
      <c r="C26" s="56"/>
      <c r="D26" s="56">
        <v>3.52</v>
      </c>
    </row>
    <row r="27" s="34" customFormat="1" ht="70" customHeight="1" spans="1:4">
      <c r="A27" s="58" t="s">
        <v>1991</v>
      </c>
      <c r="B27" s="58"/>
      <c r="C27" s="58"/>
      <c r="D27" s="58"/>
    </row>
    <row r="28" s="32" customFormat="1" ht="25" customHeight="1" spans="1:4">
      <c r="A28" s="59"/>
      <c r="B28" s="59"/>
      <c r="C28" s="59"/>
      <c r="D28" s="59"/>
    </row>
  </sheetData>
  <mergeCells count="3">
    <mergeCell ref="A3:D3"/>
    <mergeCell ref="A27:D27"/>
    <mergeCell ref="A28:D28"/>
  </mergeCells>
  <printOptions horizontalCentered="1"/>
  <pageMargins left="0.707638888888889" right="0.707638888888889" top="0.393055555555556" bottom="0.751388888888889" header="0.30625" footer="0.30625"/>
  <pageSetup paperSize="9" fitToHeight="200" orientation="portrait" horizontalDpi="600" verticalDpi="600"/>
  <headerFooter>
    <oddFooter>&amp;C&amp;16-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F44"/>
  <sheetViews>
    <sheetView showGridLines="0" showZeros="0" view="pageBreakPreview" zoomScaleNormal="90" topLeftCell="B1" workbookViewId="0">
      <pane ySplit="3" topLeftCell="A24" activePane="bottomLeft" state="frozen"/>
      <selection/>
      <selection pane="bottomLeft" activeCell="I31" sqref="I31"/>
    </sheetView>
  </sheetViews>
  <sheetFormatPr defaultColWidth="9" defaultRowHeight="14.25" outlineLevelCol="5"/>
  <cols>
    <col min="1" max="1" width="14.5" style="165" customWidth="1"/>
    <col min="2" max="2" width="50.75" style="165" customWidth="1"/>
    <col min="3" max="5" width="20.6333333333333" style="165" customWidth="1"/>
    <col min="6" max="6" width="9" style="276" hidden="1" customWidth="1"/>
    <col min="7" max="16384" width="9" style="276"/>
  </cols>
  <sheetData>
    <row r="1" s="453" customFormat="1" ht="45" customHeight="1" spans="1:6">
      <c r="A1" s="432"/>
      <c r="B1" s="432" t="s">
        <v>128</v>
      </c>
      <c r="C1" s="432"/>
      <c r="D1" s="432"/>
      <c r="E1" s="432"/>
      <c r="F1" s="457"/>
    </row>
    <row r="2" ht="18.95" customHeight="1" spans="2:5">
      <c r="B2" s="458"/>
      <c r="C2" s="356"/>
      <c r="D2" s="356"/>
      <c r="E2" s="459" t="s">
        <v>2</v>
      </c>
    </row>
    <row r="3" s="454" customFormat="1" ht="45" customHeight="1" spans="1:6">
      <c r="A3" s="460" t="s">
        <v>3</v>
      </c>
      <c r="B3" s="359" t="s">
        <v>4</v>
      </c>
      <c r="C3" s="185" t="s">
        <v>129</v>
      </c>
      <c r="D3" s="185" t="s">
        <v>6</v>
      </c>
      <c r="E3" s="185" t="s">
        <v>130</v>
      </c>
      <c r="F3" s="282" t="s">
        <v>8</v>
      </c>
    </row>
    <row r="4" ht="32.1" customHeight="1" spans="1:6">
      <c r="A4" s="461" t="s">
        <v>9</v>
      </c>
      <c r="B4" s="462" t="s">
        <v>10</v>
      </c>
      <c r="C4" s="345">
        <f>SUM(C5:C19)</f>
        <v>300660</v>
      </c>
      <c r="D4" s="345">
        <f>SUM(D5:D19)</f>
        <v>282300</v>
      </c>
      <c r="E4" s="463">
        <f t="shared" ref="E4:E16" si="0">(D4-C4)/C4</f>
        <v>-0.06</v>
      </c>
      <c r="F4" s="286" t="str">
        <f t="shared" ref="F4:F40" si="1">IF(LEN(A4)=3,"是",IF(B4&lt;&gt;"",IF(SUM(C4:D4)&lt;&gt;0,"是","否"),"是"))</f>
        <v>是</v>
      </c>
    </row>
    <row r="5" ht="32.1" customHeight="1" spans="1:6">
      <c r="A5" s="366" t="s">
        <v>11</v>
      </c>
      <c r="B5" s="464" t="s">
        <v>12</v>
      </c>
      <c r="C5" s="343">
        <v>140000</v>
      </c>
      <c r="D5" s="343">
        <v>130000</v>
      </c>
      <c r="E5" s="463">
        <f t="shared" si="0"/>
        <v>-0.07</v>
      </c>
      <c r="F5" s="286" t="str">
        <f t="shared" si="1"/>
        <v>是</v>
      </c>
    </row>
    <row r="6" ht="32.1" customHeight="1" spans="1:6">
      <c r="A6" s="366" t="s">
        <v>13</v>
      </c>
      <c r="B6" s="464" t="s">
        <v>14</v>
      </c>
      <c r="C6" s="343">
        <v>62000</v>
      </c>
      <c r="D6" s="343">
        <v>58000</v>
      </c>
      <c r="E6" s="463">
        <f t="shared" si="0"/>
        <v>-0.06</v>
      </c>
      <c r="F6" s="286" t="str">
        <f t="shared" si="1"/>
        <v>是</v>
      </c>
    </row>
    <row r="7" ht="32.1" customHeight="1" spans="1:6">
      <c r="A7" s="366" t="s">
        <v>15</v>
      </c>
      <c r="B7" s="464" t="s">
        <v>16</v>
      </c>
      <c r="C7" s="343">
        <v>15000</v>
      </c>
      <c r="D7" s="343">
        <v>25000</v>
      </c>
      <c r="E7" s="463">
        <f t="shared" si="0"/>
        <v>0.67</v>
      </c>
      <c r="F7" s="286" t="str">
        <f t="shared" si="1"/>
        <v>是</v>
      </c>
    </row>
    <row r="8" customFormat="1" ht="32.1" customHeight="1" spans="1:6">
      <c r="A8" s="465" t="s">
        <v>17</v>
      </c>
      <c r="B8" s="466" t="s">
        <v>18</v>
      </c>
      <c r="C8" s="343">
        <v>50</v>
      </c>
      <c r="D8" s="343">
        <v>1200</v>
      </c>
      <c r="E8" s="463">
        <f t="shared" si="0"/>
        <v>23</v>
      </c>
      <c r="F8" s="286" t="str">
        <f t="shared" si="1"/>
        <v>是</v>
      </c>
    </row>
    <row r="9" ht="32.1" customHeight="1" spans="1:6">
      <c r="A9" s="366" t="s">
        <v>19</v>
      </c>
      <c r="B9" s="464" t="s">
        <v>20</v>
      </c>
      <c r="C9" s="343">
        <v>6000</v>
      </c>
      <c r="D9" s="343">
        <v>5800</v>
      </c>
      <c r="E9" s="463">
        <f t="shared" si="0"/>
        <v>-0.03</v>
      </c>
      <c r="F9" s="286" t="str">
        <f t="shared" si="1"/>
        <v>是</v>
      </c>
    </row>
    <row r="10" customFormat="1" ht="32.1" customHeight="1" spans="1:6">
      <c r="A10" s="465" t="s">
        <v>21</v>
      </c>
      <c r="B10" s="466" t="s">
        <v>22</v>
      </c>
      <c r="C10" s="343">
        <v>35000</v>
      </c>
      <c r="D10" s="343">
        <v>30000</v>
      </c>
      <c r="E10" s="463">
        <f t="shared" si="0"/>
        <v>-0.14</v>
      </c>
      <c r="F10" s="286" t="str">
        <f t="shared" si="1"/>
        <v>是</v>
      </c>
    </row>
    <row r="11" customFormat="1" ht="32.1" customHeight="1" spans="1:6">
      <c r="A11" s="465" t="s">
        <v>23</v>
      </c>
      <c r="B11" s="466" t="s">
        <v>24</v>
      </c>
      <c r="C11" s="343">
        <v>3500</v>
      </c>
      <c r="D11" s="343">
        <v>4000</v>
      </c>
      <c r="E11" s="463">
        <f t="shared" si="0"/>
        <v>0.14</v>
      </c>
      <c r="F11" s="286" t="str">
        <f t="shared" si="1"/>
        <v>是</v>
      </c>
    </row>
    <row r="12" customFormat="1" ht="32.1" customHeight="1" spans="1:6">
      <c r="A12" s="465" t="s">
        <v>25</v>
      </c>
      <c r="B12" s="466" t="s">
        <v>26</v>
      </c>
      <c r="C12" s="343">
        <v>12000</v>
      </c>
      <c r="D12" s="343">
        <v>16000</v>
      </c>
      <c r="E12" s="463">
        <f t="shared" si="0"/>
        <v>0.33</v>
      </c>
      <c r="F12" s="286" t="str">
        <f t="shared" si="1"/>
        <v>是</v>
      </c>
    </row>
    <row r="13" customFormat="1" ht="32.1" customHeight="1" spans="1:6">
      <c r="A13" s="465" t="s">
        <v>27</v>
      </c>
      <c r="B13" s="466" t="s">
        <v>28</v>
      </c>
      <c r="C13" s="343">
        <v>2500</v>
      </c>
      <c r="D13" s="343">
        <v>6000</v>
      </c>
      <c r="E13" s="463">
        <f t="shared" si="0"/>
        <v>1.4</v>
      </c>
      <c r="F13" s="286" t="str">
        <f t="shared" si="1"/>
        <v>是</v>
      </c>
    </row>
    <row r="14" customFormat="1" ht="32.1" customHeight="1" spans="1:6">
      <c r="A14" s="465" t="s">
        <v>29</v>
      </c>
      <c r="B14" s="466" t="s">
        <v>30</v>
      </c>
      <c r="C14" s="343">
        <v>100</v>
      </c>
      <c r="D14" s="343">
        <v>180</v>
      </c>
      <c r="E14" s="463">
        <f t="shared" si="0"/>
        <v>0.8</v>
      </c>
      <c r="F14" s="286" t="str">
        <f t="shared" si="1"/>
        <v>是</v>
      </c>
    </row>
    <row r="15" ht="32.1" customHeight="1" spans="1:6">
      <c r="A15" s="366" t="s">
        <v>31</v>
      </c>
      <c r="B15" s="464" t="s">
        <v>32</v>
      </c>
      <c r="C15" s="343">
        <v>16500</v>
      </c>
      <c r="D15" s="343">
        <v>2000</v>
      </c>
      <c r="E15" s="463">
        <f t="shared" si="0"/>
        <v>-0.88</v>
      </c>
      <c r="F15" s="286" t="str">
        <f t="shared" si="1"/>
        <v>是</v>
      </c>
    </row>
    <row r="16" customFormat="1" ht="32.1" customHeight="1" spans="1:6">
      <c r="A16" s="465" t="s">
        <v>33</v>
      </c>
      <c r="B16" s="466" t="s">
        <v>34</v>
      </c>
      <c r="C16" s="343">
        <v>8000</v>
      </c>
      <c r="D16" s="343">
        <v>4000</v>
      </c>
      <c r="E16" s="463">
        <f t="shared" si="0"/>
        <v>-0.5</v>
      </c>
      <c r="F16" s="286" t="str">
        <f t="shared" si="1"/>
        <v>是</v>
      </c>
    </row>
    <row r="17" customFormat="1" ht="32.1" customHeight="1" spans="1:6">
      <c r="A17" s="465" t="s">
        <v>35</v>
      </c>
      <c r="B17" s="466" t="s">
        <v>36</v>
      </c>
      <c r="C17" s="343"/>
      <c r="D17" s="343"/>
      <c r="E17" s="463"/>
      <c r="F17" s="286" t="str">
        <f t="shared" si="1"/>
        <v>否</v>
      </c>
    </row>
    <row r="18" customFormat="1" ht="32.1" customHeight="1" spans="1:6">
      <c r="A18" s="465" t="s">
        <v>37</v>
      </c>
      <c r="B18" s="466" t="s">
        <v>38</v>
      </c>
      <c r="C18" s="343"/>
      <c r="D18" s="343">
        <v>100</v>
      </c>
      <c r="E18" s="463" t="e">
        <f t="shared" ref="E18:E23" si="2">(D18-C18)/C18</f>
        <v>#DIV/0!</v>
      </c>
      <c r="F18" s="286" t="str">
        <f t="shared" si="1"/>
        <v>是</v>
      </c>
    </row>
    <row r="19" customFormat="1" ht="32.1" customHeight="1" spans="1:6">
      <c r="A19" s="512" t="s">
        <v>131</v>
      </c>
      <c r="B19" s="466" t="s">
        <v>40</v>
      </c>
      <c r="C19" s="343">
        <v>10</v>
      </c>
      <c r="D19" s="343">
        <v>20</v>
      </c>
      <c r="E19" s="463">
        <f t="shared" si="2"/>
        <v>1</v>
      </c>
      <c r="F19" s="286" t="str">
        <f t="shared" si="1"/>
        <v>是</v>
      </c>
    </row>
    <row r="20" ht="32.1" customHeight="1" spans="1:6">
      <c r="A20" s="364" t="s">
        <v>41</v>
      </c>
      <c r="B20" s="462" t="s">
        <v>42</v>
      </c>
      <c r="C20" s="345">
        <f>SUM(C21:C28)</f>
        <v>19340</v>
      </c>
      <c r="D20" s="345">
        <f>SUM(D21:D28)</f>
        <v>31330</v>
      </c>
      <c r="E20" s="463">
        <f t="shared" si="2"/>
        <v>0.62</v>
      </c>
      <c r="F20" s="286" t="str">
        <f t="shared" si="1"/>
        <v>是</v>
      </c>
    </row>
    <row r="21" ht="32.1" customHeight="1" spans="1:6">
      <c r="A21" s="467" t="s">
        <v>43</v>
      </c>
      <c r="B21" s="464" t="s">
        <v>44</v>
      </c>
      <c r="C21" s="343">
        <v>12000</v>
      </c>
      <c r="D21" s="343">
        <v>11000</v>
      </c>
      <c r="E21" s="463">
        <f t="shared" si="2"/>
        <v>-0.08</v>
      </c>
      <c r="F21" s="286" t="str">
        <f t="shared" si="1"/>
        <v>是</v>
      </c>
    </row>
    <row r="22" ht="32.1" customHeight="1" spans="1:6">
      <c r="A22" s="366" t="s">
        <v>45</v>
      </c>
      <c r="B22" s="468" t="s">
        <v>46</v>
      </c>
      <c r="C22" s="343">
        <v>1000</v>
      </c>
      <c r="D22" s="343">
        <v>5000</v>
      </c>
      <c r="E22" s="463">
        <f t="shared" si="2"/>
        <v>4</v>
      </c>
      <c r="F22" s="286" t="str">
        <f t="shared" si="1"/>
        <v>是</v>
      </c>
    </row>
    <row r="23" ht="32.1" customHeight="1" spans="1:6">
      <c r="A23" s="366" t="s">
        <v>47</v>
      </c>
      <c r="B23" s="464" t="s">
        <v>48</v>
      </c>
      <c r="C23" s="343">
        <v>420</v>
      </c>
      <c r="D23" s="343">
        <v>300</v>
      </c>
      <c r="E23" s="463">
        <f t="shared" si="2"/>
        <v>-0.29</v>
      </c>
      <c r="F23" s="286" t="str">
        <f t="shared" si="1"/>
        <v>是</v>
      </c>
    </row>
    <row r="24" ht="32.1" customHeight="1" spans="1:6">
      <c r="A24" s="366" t="s">
        <v>49</v>
      </c>
      <c r="B24" s="464" t="s">
        <v>50</v>
      </c>
      <c r="C24" s="343"/>
      <c r="D24" s="343"/>
      <c r="E24" s="463"/>
      <c r="F24" s="286" t="str">
        <f t="shared" si="1"/>
        <v>否</v>
      </c>
    </row>
    <row r="25" ht="32.1" customHeight="1" spans="1:6">
      <c r="A25" s="366" t="s">
        <v>51</v>
      </c>
      <c r="B25" s="464" t="s">
        <v>52</v>
      </c>
      <c r="C25" s="343">
        <v>5000</v>
      </c>
      <c r="D25" s="343">
        <v>14000</v>
      </c>
      <c r="E25" s="463">
        <f t="shared" ref="E25:E28" si="3">(D25-C25)/C25</f>
        <v>1.8</v>
      </c>
      <c r="F25" s="286" t="str">
        <f t="shared" si="1"/>
        <v>是</v>
      </c>
    </row>
    <row r="26" customFormat="1" ht="32.1" customHeight="1" spans="1:6">
      <c r="A26" s="465" t="s">
        <v>53</v>
      </c>
      <c r="B26" s="466" t="s">
        <v>54</v>
      </c>
      <c r="C26" s="343"/>
      <c r="D26" s="343"/>
      <c r="E26" s="463"/>
      <c r="F26" s="286" t="str">
        <f t="shared" si="1"/>
        <v>否</v>
      </c>
    </row>
    <row r="27" ht="32.1" customHeight="1" spans="1:6">
      <c r="A27" s="366" t="s">
        <v>55</v>
      </c>
      <c r="B27" s="464" t="s">
        <v>56</v>
      </c>
      <c r="C27" s="343">
        <v>900</v>
      </c>
      <c r="D27" s="343">
        <v>1000</v>
      </c>
      <c r="E27" s="463">
        <f t="shared" si="3"/>
        <v>0.11</v>
      </c>
      <c r="F27" s="286" t="str">
        <f t="shared" si="1"/>
        <v>是</v>
      </c>
    </row>
    <row r="28" ht="32.1" customHeight="1" spans="1:6">
      <c r="A28" s="366" t="s">
        <v>57</v>
      </c>
      <c r="B28" s="464" t="s">
        <v>58</v>
      </c>
      <c r="C28" s="343">
        <v>20</v>
      </c>
      <c r="D28" s="343">
        <v>30</v>
      </c>
      <c r="E28" s="463">
        <f t="shared" si="3"/>
        <v>0.5</v>
      </c>
      <c r="F28" s="286" t="str">
        <f t="shared" si="1"/>
        <v>是</v>
      </c>
    </row>
    <row r="29" ht="32.1" customHeight="1" spans="1:6">
      <c r="A29" s="366"/>
      <c r="B29" s="464"/>
      <c r="C29" s="343"/>
      <c r="D29" s="343"/>
      <c r="E29" s="463"/>
      <c r="F29" s="286" t="str">
        <f t="shared" si="1"/>
        <v>是</v>
      </c>
    </row>
    <row r="30" s="355" customFormat="1" ht="32.1" customHeight="1" spans="1:6">
      <c r="A30" s="469"/>
      <c r="B30" s="470" t="s">
        <v>132</v>
      </c>
      <c r="C30" s="345">
        <f>C4+C20</f>
        <v>320000</v>
      </c>
      <c r="D30" s="345">
        <f>D4+D20</f>
        <v>313630</v>
      </c>
      <c r="E30" s="463">
        <f t="shared" ref="E30:E36" si="4">(D30-C30)/C30</f>
        <v>-0.02</v>
      </c>
      <c r="F30" s="286" t="str">
        <f t="shared" si="1"/>
        <v>是</v>
      </c>
    </row>
    <row r="31" ht="32.1" customHeight="1" spans="1:6">
      <c r="A31" s="364">
        <v>105</v>
      </c>
      <c r="B31" s="198" t="s">
        <v>60</v>
      </c>
      <c r="C31" s="345">
        <v>141600</v>
      </c>
      <c r="D31" s="345">
        <v>73710</v>
      </c>
      <c r="E31" s="463">
        <f t="shared" si="4"/>
        <v>-0.48</v>
      </c>
      <c r="F31" s="286" t="str">
        <f t="shared" si="1"/>
        <v>是</v>
      </c>
    </row>
    <row r="32" ht="32.1" customHeight="1" spans="1:6">
      <c r="A32" s="471">
        <v>110</v>
      </c>
      <c r="B32" s="472" t="s">
        <v>61</v>
      </c>
      <c r="C32" s="345">
        <f>C33+C34+C35</f>
        <v>74997</v>
      </c>
      <c r="D32" s="345">
        <f>D33+D34+D35</f>
        <v>61026</v>
      </c>
      <c r="E32" s="463">
        <f t="shared" si="4"/>
        <v>-0.19</v>
      </c>
      <c r="F32" s="286" t="str">
        <f t="shared" si="1"/>
        <v>是</v>
      </c>
    </row>
    <row r="33" ht="32.1" customHeight="1" spans="1:6">
      <c r="A33" s="386">
        <v>11001</v>
      </c>
      <c r="B33" s="336" t="s">
        <v>62</v>
      </c>
      <c r="C33" s="343">
        <v>10525</v>
      </c>
      <c r="D33" s="343">
        <v>10525</v>
      </c>
      <c r="E33" s="463">
        <f t="shared" si="4"/>
        <v>0</v>
      </c>
      <c r="F33" s="286" t="str">
        <f t="shared" si="1"/>
        <v>是</v>
      </c>
    </row>
    <row r="34" ht="32.1" customHeight="1" spans="1:6">
      <c r="A34" s="386"/>
      <c r="B34" s="336" t="s">
        <v>63</v>
      </c>
      <c r="C34" s="343">
        <v>59675</v>
      </c>
      <c r="D34" s="343">
        <v>46552</v>
      </c>
      <c r="E34" s="463">
        <f t="shared" si="4"/>
        <v>-0.22</v>
      </c>
      <c r="F34" s="286" t="str">
        <f t="shared" si="1"/>
        <v>是</v>
      </c>
    </row>
    <row r="35" ht="32.1" customHeight="1" spans="1:6">
      <c r="A35" s="386">
        <v>11006</v>
      </c>
      <c r="B35" s="336" t="s">
        <v>133</v>
      </c>
      <c r="C35" s="343">
        <v>4797</v>
      </c>
      <c r="D35" s="343">
        <v>3949</v>
      </c>
      <c r="E35" s="463">
        <f t="shared" si="4"/>
        <v>-0.18</v>
      </c>
      <c r="F35" s="286" t="str">
        <f t="shared" si="1"/>
        <v>是</v>
      </c>
    </row>
    <row r="36" ht="32.1" customHeight="1" spans="1:6">
      <c r="A36" s="386">
        <v>11008</v>
      </c>
      <c r="B36" s="336" t="s">
        <v>64</v>
      </c>
      <c r="C36" s="343"/>
      <c r="D36" s="343"/>
      <c r="E36" s="463" t="e">
        <f t="shared" si="4"/>
        <v>#DIV/0!</v>
      </c>
      <c r="F36" s="286" t="str">
        <f t="shared" si="1"/>
        <v>否</v>
      </c>
    </row>
    <row r="37" ht="32.1" customHeight="1" spans="1:6">
      <c r="A37" s="386">
        <v>11009</v>
      </c>
      <c r="B37" s="336" t="s">
        <v>65</v>
      </c>
      <c r="C37" s="343"/>
      <c r="D37" s="343"/>
      <c r="E37" s="463"/>
      <c r="F37" s="286" t="str">
        <f t="shared" si="1"/>
        <v>否</v>
      </c>
    </row>
    <row r="38" s="455" customFormat="1" ht="32.1" customHeight="1" spans="1:6">
      <c r="A38" s="473">
        <v>11013</v>
      </c>
      <c r="B38" s="474" t="s">
        <v>66</v>
      </c>
      <c r="C38" s="343"/>
      <c r="D38" s="343"/>
      <c r="E38" s="463"/>
      <c r="F38" s="286" t="str">
        <f t="shared" si="1"/>
        <v>否</v>
      </c>
    </row>
    <row r="39" s="456" customFormat="1" ht="32.1" customHeight="1" spans="1:6">
      <c r="A39" s="386">
        <v>11015</v>
      </c>
      <c r="B39" s="344" t="s">
        <v>67</v>
      </c>
      <c r="C39" s="345"/>
      <c r="D39" s="345"/>
      <c r="E39" s="463"/>
      <c r="F39" s="286" t="str">
        <f t="shared" si="1"/>
        <v>否</v>
      </c>
    </row>
    <row r="40" ht="32.1" customHeight="1" spans="1:6">
      <c r="A40" s="475"/>
      <c r="B40" s="476" t="s">
        <v>68</v>
      </c>
      <c r="C40" s="345">
        <f>C30+C31+C32</f>
        <v>536597</v>
      </c>
      <c r="D40" s="345">
        <f>D30+D31+D32</f>
        <v>448366</v>
      </c>
      <c r="E40" s="463">
        <f>(D40-C40)/C40</f>
        <v>-0.16</v>
      </c>
      <c r="F40" s="286" t="str">
        <f t="shared" si="1"/>
        <v>是</v>
      </c>
    </row>
    <row r="41" spans="4:4">
      <c r="D41" s="477"/>
    </row>
    <row r="42" spans="4:4">
      <c r="D42" s="477"/>
    </row>
    <row r="43" spans="4:4">
      <c r="D43" s="477"/>
    </row>
    <row r="44" spans="4:4">
      <c r="D44" s="477"/>
    </row>
  </sheetData>
  <mergeCells count="1">
    <mergeCell ref="B1:E1"/>
  </mergeCells>
  <conditionalFormatting sqref="E2">
    <cfRule type="cellIs" dxfId="0" priority="63" stopIfTrue="1" operator="lessThanOrEqual">
      <formula>-1</formula>
    </cfRule>
  </conditionalFormatting>
  <conditionalFormatting sqref="C4:D4">
    <cfRule type="expression" dxfId="1" priority="4" stopIfTrue="1">
      <formula>"len($A:$A)=3"</formula>
    </cfRule>
  </conditionalFormatting>
  <conditionalFormatting sqref="A31:B31">
    <cfRule type="expression" dxfId="1" priority="69" stopIfTrue="1">
      <formula>"len($A:$A)=3"</formula>
    </cfRule>
  </conditionalFormatting>
  <conditionalFormatting sqref="C31">
    <cfRule type="expression" dxfId="1" priority="23" stopIfTrue="1">
      <formula>"len($A:$A)=3"</formula>
    </cfRule>
  </conditionalFormatting>
  <conditionalFormatting sqref="D31">
    <cfRule type="expression" dxfId="1" priority="13" stopIfTrue="1">
      <formula>"len($A:$A)=3"</formula>
    </cfRule>
  </conditionalFormatting>
  <conditionalFormatting sqref="C35:D35">
    <cfRule type="expression" dxfId="1" priority="30" stopIfTrue="1">
      <formula>"len($A:$A)=3"</formula>
    </cfRule>
  </conditionalFormatting>
  <conditionalFormatting sqref="D40">
    <cfRule type="expression" dxfId="1" priority="8" stopIfTrue="1">
      <formula>"len($A:$A)=3"</formula>
    </cfRule>
  </conditionalFormatting>
  <conditionalFormatting sqref="B4:B6">
    <cfRule type="expression" dxfId="1" priority="62" stopIfTrue="1">
      <formula>"len($A:$A)=3"</formula>
    </cfRule>
  </conditionalFormatting>
  <conditionalFormatting sqref="B7:B8">
    <cfRule type="expression" dxfId="1" priority="61" stopIfTrue="1">
      <formula>"len($A:$A)=3"</formula>
    </cfRule>
  </conditionalFormatting>
  <conditionalFormatting sqref="B38:B39">
    <cfRule type="expression" dxfId="1" priority="37" stopIfTrue="1">
      <formula>"len($A:$A)=3"</formula>
    </cfRule>
  </conditionalFormatting>
  <conditionalFormatting sqref="C21:C28">
    <cfRule type="expression" dxfId="1" priority="2" stopIfTrue="1">
      <formula>"len($A:$A)=3"</formula>
    </cfRule>
  </conditionalFormatting>
  <conditionalFormatting sqref="C33:C34">
    <cfRule type="expression" dxfId="1" priority="21" stopIfTrue="1">
      <formula>"len($A:$A)=3"</formula>
    </cfRule>
  </conditionalFormatting>
  <conditionalFormatting sqref="C35:C36">
    <cfRule type="expression" dxfId="1" priority="20" stopIfTrue="1">
      <formula>"len($A:$A)=3"</formula>
    </cfRule>
  </conditionalFormatting>
  <conditionalFormatting sqref="D21:D29">
    <cfRule type="expression" dxfId="1" priority="14" stopIfTrue="1">
      <formula>"len($A:$A)=3"</formula>
    </cfRule>
  </conditionalFormatting>
  <conditionalFormatting sqref="D33:D34">
    <cfRule type="expression" dxfId="1" priority="12" stopIfTrue="1">
      <formula>"len($A:$A)=3"</formula>
    </cfRule>
  </conditionalFormatting>
  <conditionalFormatting sqref="D35:D36">
    <cfRule type="expression" dxfId="1" priority="11" stopIfTrue="1">
      <formula>"len($A:$A)=3"</formula>
    </cfRule>
  </conditionalFormatting>
  <conditionalFormatting sqref="D37:D39">
    <cfRule type="expression" dxfId="1" priority="19" stopIfTrue="1">
      <formula>"len($A:$A)=3"</formula>
    </cfRule>
  </conditionalFormatting>
  <conditionalFormatting sqref="D38:D39">
    <cfRule type="expression" dxfId="1" priority="16" stopIfTrue="1">
      <formula>"len($A:$A)=3"</formula>
    </cfRule>
  </conditionalFormatting>
  <conditionalFormatting sqref="F4:F58">
    <cfRule type="cellIs" dxfId="2" priority="53" stopIfTrue="1" operator="lessThan">
      <formula>0</formula>
    </cfRule>
  </conditionalFormatting>
  <conditionalFormatting sqref="A4:B28">
    <cfRule type="expression" dxfId="1" priority="59" stopIfTrue="1">
      <formula>"len($A:$A)=3"</formula>
    </cfRule>
  </conditionalFormatting>
  <conditionalFormatting sqref="C5:D19">
    <cfRule type="expression" dxfId="1" priority="6" stopIfTrue="1">
      <formula>"len($A:$A)=3"</formula>
    </cfRule>
  </conditionalFormatting>
  <conditionalFormatting sqref="C20:D20 C29">
    <cfRule type="expression" dxfId="1" priority="24" stopIfTrue="1">
      <formula>"len($A:$A)=3"</formula>
    </cfRule>
  </conditionalFormatting>
  <conditionalFormatting sqref="A29:B29 B40 B41:C58 D41:D44">
    <cfRule type="expression" dxfId="1" priority="70" stopIfTrue="1">
      <formula>"len($A:$A)=3"</formula>
    </cfRule>
  </conditionalFormatting>
  <conditionalFormatting sqref="B29 B31">
    <cfRule type="expression" dxfId="1" priority="82" stopIfTrue="1">
      <formula>"len($A:$A)=3"</formula>
    </cfRule>
  </conditionalFormatting>
  <conditionalFormatting sqref="C31:C32 C33:D34 D32">
    <cfRule type="expression" dxfId="1" priority="28" stopIfTrue="1">
      <formula>"len($A:$A)=3"</formula>
    </cfRule>
  </conditionalFormatting>
  <conditionalFormatting sqref="D31 D33:D34">
    <cfRule type="expression" dxfId="1" priority="18" stopIfTrue="1">
      <formula>"len($A:$A)=3"</formula>
    </cfRule>
  </conditionalFormatting>
  <conditionalFormatting sqref="A32:B32 A35:B35">
    <cfRule type="expression" dxfId="1" priority="42" stopIfTrue="1">
      <formula>"len($A:$A)=3"</formula>
    </cfRule>
  </conditionalFormatting>
  <conditionalFormatting sqref="B32:B34 B39">
    <cfRule type="expression" dxfId="1" priority="43" stopIfTrue="1">
      <formula>"len($A:$A)=3"</formula>
    </cfRule>
  </conditionalFormatting>
  <conditionalFormatting sqref="C32:D34">
    <cfRule type="expression" dxfId="1" priority="22" stopIfTrue="1">
      <formula>"len($A:$A)=3"</formula>
    </cfRule>
  </conditionalFormatting>
  <conditionalFormatting sqref="A33:B34">
    <cfRule type="expression" dxfId="1" priority="41" stopIfTrue="1">
      <formula>"len($A:$A)=3"</formula>
    </cfRule>
  </conditionalFormatting>
  <conditionalFormatting sqref="A36:B44">
    <cfRule type="expression" dxfId="1" priority="39" stopIfTrue="1">
      <formula>"len($A:$A)=3"</formula>
    </cfRule>
  </conditionalFormatting>
  <conditionalFormatting sqref="C37:C39 D39">
    <cfRule type="expression" dxfId="1" priority="29" stopIfTrue="1">
      <formula>"len($A:$A)=3"</formula>
    </cfRule>
  </conditionalFormatting>
  <conditionalFormatting sqref="A38:B39">
    <cfRule type="expression" dxfId="1" priority="36" stopIfTrue="1">
      <formula>"len($A:$A)=3"</formula>
    </cfRule>
  </conditionalFormatting>
  <conditionalFormatting sqref="C38:C39 D39">
    <cfRule type="expression" dxfId="1" priority="26" stopIfTrue="1">
      <formula>"len($A:$A)=3"</formula>
    </cfRule>
  </conditionalFormatting>
  <conditionalFormatting sqref="C40 D40">
    <cfRule type="expression" dxfId="1" priority="10"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workbookViewId="0">
      <selection activeCell="H14" sqref="H14"/>
    </sheetView>
  </sheetViews>
  <sheetFormatPr defaultColWidth="8.88333333333333" defaultRowHeight="13.5" outlineLevelCol="5"/>
  <cols>
    <col min="1" max="1" width="8.88333333333333" style="32"/>
    <col min="2" max="2" width="49.3833333333333" style="32" customWidth="1"/>
    <col min="3" max="6" width="20.6333333333333" style="32" customWidth="1"/>
    <col min="7" max="16384" width="8.88333333333333" style="32"/>
  </cols>
  <sheetData>
    <row r="1" s="32" customFormat="1" spans="1:1">
      <c r="A1" s="45"/>
    </row>
    <row r="2" s="32" customFormat="1" ht="45" customHeight="1" spans="1:6">
      <c r="A2" s="35" t="s">
        <v>1992</v>
      </c>
      <c r="B2" s="35"/>
      <c r="C2" s="35"/>
      <c r="D2" s="35"/>
      <c r="E2" s="35"/>
      <c r="F2" s="35"/>
    </row>
    <row r="3" s="33" customFormat="1" ht="18" customHeight="1" spans="2:6">
      <c r="B3" s="46" t="s">
        <v>1905</v>
      </c>
      <c r="C3" s="47"/>
      <c r="D3" s="47"/>
      <c r="E3" s="47"/>
      <c r="F3" s="47"/>
    </row>
    <row r="4" s="33" customFormat="1" ht="30" customHeight="1" spans="1:6">
      <c r="A4" s="38" t="s">
        <v>4</v>
      </c>
      <c r="B4" s="38"/>
      <c r="C4" s="39" t="s">
        <v>1911</v>
      </c>
      <c r="D4" s="39" t="s">
        <v>1962</v>
      </c>
      <c r="E4" s="39" t="s">
        <v>1963</v>
      </c>
      <c r="F4" s="39" t="s">
        <v>1993</v>
      </c>
    </row>
    <row r="5" s="33" customFormat="1" ht="30" customHeight="1" spans="1:6">
      <c r="A5" s="48" t="s">
        <v>1994</v>
      </c>
      <c r="B5" s="48"/>
      <c r="C5" s="49" t="s">
        <v>1912</v>
      </c>
      <c r="D5" s="50"/>
      <c r="E5" s="50">
        <f>E6+E7</f>
        <v>183.3435</v>
      </c>
      <c r="F5" s="50"/>
    </row>
    <row r="6" s="33" customFormat="1" ht="30" customHeight="1" spans="1:6">
      <c r="A6" s="51" t="s">
        <v>1995</v>
      </c>
      <c r="B6" s="51"/>
      <c r="C6" s="49" t="s">
        <v>1913</v>
      </c>
      <c r="D6" s="50"/>
      <c r="E6" s="50">
        <v>61.49</v>
      </c>
      <c r="F6" s="50"/>
    </row>
    <row r="7" s="33" customFormat="1" ht="30" customHeight="1" spans="1:6">
      <c r="A7" s="51" t="s">
        <v>1996</v>
      </c>
      <c r="B7" s="51"/>
      <c r="C7" s="49" t="s">
        <v>1914</v>
      </c>
      <c r="D7" s="50"/>
      <c r="E7" s="50">
        <v>121.8535</v>
      </c>
      <c r="F7" s="50"/>
    </row>
    <row r="8" s="33" customFormat="1" ht="30" customHeight="1" spans="1:6">
      <c r="A8" s="52" t="s">
        <v>1997</v>
      </c>
      <c r="B8" s="52"/>
      <c r="C8" s="49" t="s">
        <v>1915</v>
      </c>
      <c r="D8" s="50"/>
      <c r="E8" s="50"/>
      <c r="F8" s="50"/>
    </row>
    <row r="9" s="33" customFormat="1" ht="30" customHeight="1" spans="1:6">
      <c r="A9" s="51" t="s">
        <v>1995</v>
      </c>
      <c r="B9" s="51"/>
      <c r="C9" s="49" t="s">
        <v>1916</v>
      </c>
      <c r="D9" s="50"/>
      <c r="E9" s="50"/>
      <c r="F9" s="50"/>
    </row>
    <row r="10" s="33" customFormat="1" ht="30" customHeight="1" spans="1:6">
      <c r="A10" s="51" t="s">
        <v>1996</v>
      </c>
      <c r="B10" s="51"/>
      <c r="C10" s="49" t="s">
        <v>1917</v>
      </c>
      <c r="D10" s="50"/>
      <c r="E10" s="50"/>
      <c r="F10" s="50"/>
    </row>
    <row r="11" s="34" customFormat="1" ht="41" customHeight="1" spans="1:6">
      <c r="A11" s="44" t="s">
        <v>1998</v>
      </c>
      <c r="B11" s="44"/>
      <c r="C11" s="44"/>
      <c r="D11" s="44"/>
      <c r="E11" s="44"/>
      <c r="F11" s="44"/>
    </row>
    <row r="14" s="32" customFormat="1" ht="19.5"/>
    <row r="15" s="32" customFormat="1" ht="19" customHeight="1"/>
    <row r="16" s="32" customFormat="1" ht="29" customHeight="1"/>
    <row r="17" s="32" customFormat="1" ht="29" customHeight="1"/>
    <row r="18" s="32" customFormat="1" ht="29" customHeight="1"/>
    <row r="19" s="32" customFormat="1" ht="29" customHeight="1"/>
    <row r="20" s="32" customFormat="1" ht="30" customHeight="1"/>
  </sheetData>
  <mergeCells count="9">
    <mergeCell ref="A2:F2"/>
    <mergeCell ref="B3:F3"/>
    <mergeCell ref="A4:B4"/>
    <mergeCell ref="A6:B6"/>
    <mergeCell ref="A7:B7"/>
    <mergeCell ref="A8:B8"/>
    <mergeCell ref="A9:B9"/>
    <mergeCell ref="A10:B10"/>
    <mergeCell ref="A11:F11"/>
  </mergeCells>
  <printOptions horizontalCentered="1"/>
  <pageMargins left="0.707638888888889" right="0.707638888888889" top="1.10138888888889" bottom="0.751388888888889" header="0.30625" footer="0.30625"/>
  <pageSetup paperSize="9" scale="95" fitToHeight="200" orientation="landscape" horizontalDpi="600" verticalDpi="600"/>
  <headerFooter>
    <oddFooter>&amp;C&amp;16- &amp;P -</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
  <sheetViews>
    <sheetView workbookViewId="0">
      <selection activeCell="E16" sqref="E16"/>
    </sheetView>
  </sheetViews>
  <sheetFormatPr defaultColWidth="8.88333333333333" defaultRowHeight="13.5" outlineLevelRow="5" outlineLevelCol="5"/>
  <cols>
    <col min="1" max="1" width="8.88333333333333" style="32"/>
    <col min="2" max="6" width="24.2166666666667" style="32" customWidth="1"/>
    <col min="7" max="16384" width="8.88333333333333" style="32"/>
  </cols>
  <sheetData>
    <row r="1" s="32" customFormat="1" ht="24" customHeight="1"/>
    <row r="2" s="32" customFormat="1" ht="27" spans="1:6">
      <c r="A2" s="35" t="s">
        <v>1999</v>
      </c>
      <c r="B2" s="36"/>
      <c r="C2" s="36"/>
      <c r="D2" s="36"/>
      <c r="E2" s="36"/>
      <c r="F2" s="36"/>
    </row>
    <row r="3" s="32" customFormat="1" ht="23" customHeight="1" spans="1:6">
      <c r="A3" s="37" t="s">
        <v>1905</v>
      </c>
      <c r="B3" s="37"/>
      <c r="C3" s="37"/>
      <c r="D3" s="37"/>
      <c r="E3" s="37"/>
      <c r="F3" s="37"/>
    </row>
    <row r="4" s="33" customFormat="1" ht="30" customHeight="1" spans="1:6">
      <c r="A4" s="38" t="s">
        <v>2000</v>
      </c>
      <c r="B4" s="39" t="s">
        <v>1863</v>
      </c>
      <c r="C4" s="39" t="s">
        <v>2001</v>
      </c>
      <c r="D4" s="39" t="s">
        <v>2002</v>
      </c>
      <c r="E4" s="39" t="s">
        <v>2003</v>
      </c>
      <c r="F4" s="39" t="s">
        <v>2004</v>
      </c>
    </row>
    <row r="5" s="33" customFormat="1" ht="45" customHeight="1" spans="1:6">
      <c r="A5" s="40">
        <v>1</v>
      </c>
      <c r="B5" s="41" t="s">
        <v>2005</v>
      </c>
      <c r="C5" s="42"/>
      <c r="D5" s="42"/>
      <c r="E5" s="42"/>
      <c r="F5" s="43"/>
    </row>
    <row r="6" s="34" customFormat="1" ht="33" customHeight="1" spans="1:6">
      <c r="A6" s="44" t="s">
        <v>2006</v>
      </c>
      <c r="B6" s="44"/>
      <c r="C6" s="44"/>
      <c r="D6" s="44"/>
      <c r="E6" s="44"/>
      <c r="F6" s="44"/>
    </row>
  </sheetData>
  <mergeCells count="4">
    <mergeCell ref="A2:F2"/>
    <mergeCell ref="A3:F3"/>
    <mergeCell ref="B5:F5"/>
    <mergeCell ref="A6:F6"/>
  </mergeCells>
  <printOptions horizontalCentered="1"/>
  <pageMargins left="0.707638888888889" right="0.707638888888889" top="0.751388888888889" bottom="0.751388888888889" header="0.30625" footer="0.30625"/>
  <pageSetup paperSize="9" fitToHeight="200" orientation="landscape" horizontalDpi="600" verticalDpi="600"/>
  <headerFooter>
    <oddFooter>&amp;C&amp;16- &amp;P -</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J26"/>
  <sheetViews>
    <sheetView topLeftCell="B1" workbookViewId="0">
      <selection activeCell="J17" sqref="J17"/>
    </sheetView>
  </sheetViews>
  <sheetFormatPr defaultColWidth="8" defaultRowHeight="12"/>
  <cols>
    <col min="1" max="1" width="33.45" style="10" customWidth="1"/>
    <col min="2" max="2" width="23.775" style="10" customWidth="1"/>
    <col min="3" max="5" width="20.6333333333333" style="10" customWidth="1"/>
    <col min="6" max="6" width="14.3333333333333" style="10" customWidth="1"/>
    <col min="7" max="7" width="20.6333333333333" style="10" customWidth="1"/>
    <col min="8" max="9" width="13.3333333333333" style="10" customWidth="1"/>
    <col min="10" max="10" width="22.675" style="10" customWidth="1"/>
    <col min="11" max="16384" width="8" style="10"/>
  </cols>
  <sheetData>
    <row r="2" s="10" customFormat="1" ht="39" customHeight="1" spans="1:10">
      <c r="A2" s="13" t="s">
        <v>2007</v>
      </c>
      <c r="B2" s="13"/>
      <c r="C2" s="13"/>
      <c r="D2" s="13"/>
      <c r="E2" s="13"/>
      <c r="F2" s="13"/>
      <c r="G2" s="13"/>
      <c r="H2" s="13"/>
      <c r="I2" s="13"/>
      <c r="J2" s="13"/>
    </row>
    <row r="3" s="10" customFormat="1" ht="23" customHeight="1" spans="1:1">
      <c r="A3" s="14"/>
    </row>
    <row r="4" s="11" customFormat="1" ht="44.25" customHeight="1" spans="1:10">
      <c r="A4" s="15" t="s">
        <v>2008</v>
      </c>
      <c r="B4" s="15" t="s">
        <v>2009</v>
      </c>
      <c r="C4" s="15" t="s">
        <v>2010</v>
      </c>
      <c r="D4" s="15" t="s">
        <v>2011</v>
      </c>
      <c r="E4" s="15" t="s">
        <v>2012</v>
      </c>
      <c r="F4" s="15" t="s">
        <v>2013</v>
      </c>
      <c r="G4" s="15" t="s">
        <v>2014</v>
      </c>
      <c r="H4" s="15" t="s">
        <v>2015</v>
      </c>
      <c r="I4" s="15" t="s">
        <v>2016</v>
      </c>
      <c r="J4" s="15" t="s">
        <v>2017</v>
      </c>
    </row>
    <row r="5" s="10" customFormat="1" ht="18.75" spans="1:10">
      <c r="A5" s="16">
        <v>1</v>
      </c>
      <c r="B5" s="16">
        <v>2</v>
      </c>
      <c r="C5" s="16">
        <v>3</v>
      </c>
      <c r="D5" s="16">
        <v>4</v>
      </c>
      <c r="E5" s="16">
        <v>5</v>
      </c>
      <c r="F5" s="16">
        <v>6</v>
      </c>
      <c r="G5" s="16">
        <v>7</v>
      </c>
      <c r="H5" s="16">
        <v>8</v>
      </c>
      <c r="I5" s="16">
        <v>9</v>
      </c>
      <c r="J5" s="16">
        <v>10</v>
      </c>
    </row>
    <row r="6" s="10" customFormat="1" ht="35" customHeight="1" spans="1:10">
      <c r="A6" s="17" t="s">
        <v>2018</v>
      </c>
      <c r="B6" s="18"/>
      <c r="C6" s="19"/>
      <c r="D6" s="19"/>
      <c r="E6" s="19"/>
      <c r="F6" s="19"/>
      <c r="G6" s="19"/>
      <c r="H6" s="19"/>
      <c r="I6" s="19"/>
      <c r="J6" s="19"/>
    </row>
    <row r="7" s="10" customFormat="1" ht="41" customHeight="1" spans="1:10">
      <c r="A7" s="20" t="s">
        <v>2019</v>
      </c>
      <c r="B7" s="21" t="s">
        <v>2020</v>
      </c>
      <c r="C7" s="22" t="s">
        <v>2021</v>
      </c>
      <c r="D7" s="22" t="s">
        <v>2022</v>
      </c>
      <c r="E7" s="23" t="s">
        <v>2023</v>
      </c>
      <c r="F7" s="23"/>
      <c r="G7" s="23">
        <v>1</v>
      </c>
      <c r="H7" s="23" t="s">
        <v>2024</v>
      </c>
      <c r="I7" s="23"/>
      <c r="J7" s="23" t="s">
        <v>2025</v>
      </c>
    </row>
    <row r="8" s="10" customFormat="1" ht="35" customHeight="1" spans="1:10">
      <c r="A8" s="24"/>
      <c r="B8" s="25"/>
      <c r="C8" s="26"/>
      <c r="D8" s="26"/>
      <c r="E8" s="23" t="s">
        <v>2026</v>
      </c>
      <c r="F8" s="23"/>
      <c r="G8" s="23" t="s">
        <v>2027</v>
      </c>
      <c r="H8" s="23"/>
      <c r="I8" s="23"/>
      <c r="J8" s="23" t="s">
        <v>2028</v>
      </c>
    </row>
    <row r="9" s="10" customFormat="1" ht="35" customHeight="1" spans="1:10">
      <c r="A9" s="24"/>
      <c r="B9" s="25"/>
      <c r="C9" s="27"/>
      <c r="D9" s="27"/>
      <c r="E9" s="23" t="s">
        <v>2029</v>
      </c>
      <c r="F9" s="23"/>
      <c r="G9" s="28" t="s">
        <v>2030</v>
      </c>
      <c r="H9" s="23"/>
      <c r="I9" s="23"/>
      <c r="J9" s="23" t="s">
        <v>2031</v>
      </c>
    </row>
    <row r="10" s="10" customFormat="1" ht="35" customHeight="1" spans="1:10">
      <c r="A10" s="24"/>
      <c r="B10" s="25"/>
      <c r="C10" s="22" t="s">
        <v>2032</v>
      </c>
      <c r="D10" s="22" t="s">
        <v>2032</v>
      </c>
      <c r="E10" s="23" t="s">
        <v>2033</v>
      </c>
      <c r="F10" s="23"/>
      <c r="G10" s="28" t="s">
        <v>2034</v>
      </c>
      <c r="H10" s="23"/>
      <c r="I10" s="23"/>
      <c r="J10" s="23" t="s">
        <v>2035</v>
      </c>
    </row>
    <row r="11" s="10" customFormat="1" ht="35" customHeight="1" spans="1:10">
      <c r="A11" s="29"/>
      <c r="B11" s="30"/>
      <c r="C11" s="27"/>
      <c r="D11" s="27"/>
      <c r="E11" s="23" t="s">
        <v>2036</v>
      </c>
      <c r="F11" s="23"/>
      <c r="G11" s="23" t="s">
        <v>2037</v>
      </c>
      <c r="H11" s="23"/>
      <c r="I11" s="23"/>
      <c r="J11" s="23" t="s">
        <v>2038</v>
      </c>
    </row>
    <row r="12" s="10" customFormat="1" ht="35" customHeight="1" spans="1:10">
      <c r="A12" s="17" t="s">
        <v>2039</v>
      </c>
      <c r="B12" s="25" t="s">
        <v>2040</v>
      </c>
      <c r="C12" s="26" t="s">
        <v>2021</v>
      </c>
      <c r="D12" s="26" t="s">
        <v>2022</v>
      </c>
      <c r="E12" s="23" t="s">
        <v>2041</v>
      </c>
      <c r="F12" s="23"/>
      <c r="G12" s="23">
        <v>260.047</v>
      </c>
      <c r="H12" s="23"/>
      <c r="I12" s="23"/>
      <c r="J12" s="31" t="s">
        <v>2042</v>
      </c>
    </row>
    <row r="13" s="10" customFormat="1" ht="35" customHeight="1" spans="1:10">
      <c r="A13" s="24" t="s">
        <v>2043</v>
      </c>
      <c r="B13" s="25"/>
      <c r="C13" s="26"/>
      <c r="D13" s="26"/>
      <c r="E13" s="23" t="s">
        <v>2044</v>
      </c>
      <c r="F13" s="23"/>
      <c r="G13" s="23">
        <v>482.9</v>
      </c>
      <c r="H13" s="23"/>
      <c r="I13" s="23"/>
      <c r="J13" s="31" t="s">
        <v>2042</v>
      </c>
    </row>
    <row r="14" s="10" customFormat="1" ht="35" customHeight="1" spans="1:10">
      <c r="A14" s="24"/>
      <c r="B14" s="25"/>
      <c r="C14" s="26"/>
      <c r="D14" s="26"/>
      <c r="E14" s="23" t="s">
        <v>2045</v>
      </c>
      <c r="F14" s="23"/>
      <c r="G14" s="23">
        <v>14.273</v>
      </c>
      <c r="H14" s="23"/>
      <c r="I14" s="23"/>
      <c r="J14" s="31" t="s">
        <v>2042</v>
      </c>
    </row>
    <row r="15" s="10" customFormat="1" ht="35" customHeight="1" spans="1:10">
      <c r="A15" s="24"/>
      <c r="B15" s="25"/>
      <c r="C15" s="27"/>
      <c r="D15" s="27"/>
      <c r="E15" s="23" t="s">
        <v>2046</v>
      </c>
      <c r="F15" s="23"/>
      <c r="G15" s="23">
        <v>1</v>
      </c>
      <c r="H15" s="23"/>
      <c r="I15" s="23"/>
      <c r="J15" s="31" t="s">
        <v>2042</v>
      </c>
    </row>
    <row r="16" s="10" customFormat="1" ht="27" customHeight="1" spans="1:10">
      <c r="A16" s="24"/>
      <c r="B16" s="25"/>
      <c r="C16" s="22" t="s">
        <v>2021</v>
      </c>
      <c r="D16" s="22" t="s">
        <v>2047</v>
      </c>
      <c r="E16" s="23" t="s">
        <v>2048</v>
      </c>
      <c r="F16" s="23"/>
      <c r="G16" s="23" t="s">
        <v>2049</v>
      </c>
      <c r="H16" s="23"/>
      <c r="I16" s="23"/>
      <c r="J16" s="31" t="s">
        <v>2042</v>
      </c>
    </row>
    <row r="17" s="12" customFormat="1" ht="27" customHeight="1" spans="1:10">
      <c r="A17" s="24"/>
      <c r="B17" s="25"/>
      <c r="C17" s="26"/>
      <c r="D17" s="26"/>
      <c r="E17" s="23" t="s">
        <v>2050</v>
      </c>
      <c r="F17" s="23"/>
      <c r="G17" s="23">
        <v>0.8</v>
      </c>
      <c r="H17" s="23"/>
      <c r="I17" s="23"/>
      <c r="J17" s="31" t="s">
        <v>2042</v>
      </c>
    </row>
    <row r="18" ht="27" customHeight="1" spans="1:10">
      <c r="A18" s="24"/>
      <c r="B18" s="25"/>
      <c r="C18" s="26"/>
      <c r="D18" s="26"/>
      <c r="E18" s="23" t="s">
        <v>2051</v>
      </c>
      <c r="F18" s="23"/>
      <c r="G18" s="23" t="s">
        <v>2052</v>
      </c>
      <c r="H18" s="23"/>
      <c r="I18" s="23"/>
      <c r="J18" s="31" t="s">
        <v>2042</v>
      </c>
    </row>
    <row r="19" ht="27" customHeight="1" spans="1:10">
      <c r="A19" s="24"/>
      <c r="B19" s="25"/>
      <c r="C19" s="26"/>
      <c r="D19" s="26"/>
      <c r="E19" s="23" t="s">
        <v>2053</v>
      </c>
      <c r="F19" s="23"/>
      <c r="G19" s="23" t="s">
        <v>2054</v>
      </c>
      <c r="H19" s="23"/>
      <c r="I19" s="23"/>
      <c r="J19" s="31" t="s">
        <v>2042</v>
      </c>
    </row>
    <row r="20" ht="27" customHeight="1" spans="1:10">
      <c r="A20" s="24"/>
      <c r="B20" s="25"/>
      <c r="C20" s="26"/>
      <c r="D20" s="26"/>
      <c r="E20" s="23" t="s">
        <v>2055</v>
      </c>
      <c r="F20" s="23"/>
      <c r="G20" s="23" t="s">
        <v>1747</v>
      </c>
      <c r="H20" s="23"/>
      <c r="I20" s="23"/>
      <c r="J20" s="31" t="s">
        <v>2042</v>
      </c>
    </row>
    <row r="21" ht="27" customHeight="1" spans="1:10">
      <c r="A21" s="24"/>
      <c r="B21" s="25"/>
      <c r="C21" s="26"/>
      <c r="D21" s="26"/>
      <c r="E21" s="23" t="s">
        <v>2056</v>
      </c>
      <c r="F21" s="23"/>
      <c r="G21" s="23">
        <v>1</v>
      </c>
      <c r="H21" s="23"/>
      <c r="I21" s="23"/>
      <c r="J21" s="31" t="s">
        <v>2042</v>
      </c>
    </row>
    <row r="22" ht="27" customHeight="1" spans="1:10">
      <c r="A22" s="24"/>
      <c r="B22" s="25"/>
      <c r="C22" s="27"/>
      <c r="D22" s="27"/>
      <c r="E22" s="23" t="s">
        <v>2057</v>
      </c>
      <c r="F22" s="23"/>
      <c r="G22" s="23">
        <v>1</v>
      </c>
      <c r="H22" s="23"/>
      <c r="I22" s="23"/>
      <c r="J22" s="31" t="s">
        <v>2042</v>
      </c>
    </row>
    <row r="23" ht="27" customHeight="1" spans="1:10">
      <c r="A23" s="24"/>
      <c r="B23" s="25"/>
      <c r="C23" s="22" t="s">
        <v>2032</v>
      </c>
      <c r="D23" s="23" t="s">
        <v>2033</v>
      </c>
      <c r="E23" s="23" t="s">
        <v>2058</v>
      </c>
      <c r="F23" s="23"/>
      <c r="G23" s="23" t="s">
        <v>2059</v>
      </c>
      <c r="H23" s="23"/>
      <c r="I23" s="23"/>
      <c r="J23" s="31" t="s">
        <v>2042</v>
      </c>
    </row>
    <row r="24" ht="27" customHeight="1" spans="1:10">
      <c r="A24" s="24"/>
      <c r="B24" s="25"/>
      <c r="C24" s="26"/>
      <c r="D24" s="22" t="s">
        <v>2036</v>
      </c>
      <c r="E24" s="23" t="s">
        <v>2060</v>
      </c>
      <c r="F24" s="23"/>
      <c r="G24" s="23" t="s">
        <v>2061</v>
      </c>
      <c r="H24" s="23"/>
      <c r="I24" s="23"/>
      <c r="J24" s="31" t="s">
        <v>2042</v>
      </c>
    </row>
    <row r="25" ht="27" customHeight="1" spans="1:10">
      <c r="A25" s="24"/>
      <c r="B25" s="25"/>
      <c r="C25" s="27"/>
      <c r="D25" s="27"/>
      <c r="E25" s="23" t="s">
        <v>2062</v>
      </c>
      <c r="F25" s="23"/>
      <c r="G25" s="23" t="s">
        <v>2061</v>
      </c>
      <c r="H25" s="23"/>
      <c r="I25" s="23"/>
      <c r="J25" s="31" t="s">
        <v>2042</v>
      </c>
    </row>
    <row r="26" ht="27" customHeight="1" spans="1:10">
      <c r="A26" s="29"/>
      <c r="B26" s="30"/>
      <c r="C26" s="23" t="s">
        <v>2063</v>
      </c>
      <c r="D26" s="23" t="s">
        <v>2064</v>
      </c>
      <c r="E26" s="23" t="s">
        <v>2065</v>
      </c>
      <c r="F26" s="23"/>
      <c r="G26" s="23" t="s">
        <v>2066</v>
      </c>
      <c r="H26" s="23"/>
      <c r="I26" s="23"/>
      <c r="J26" s="31" t="s">
        <v>2042</v>
      </c>
    </row>
  </sheetData>
  <mergeCells count="15">
    <mergeCell ref="A2:J2"/>
    <mergeCell ref="A7:A11"/>
    <mergeCell ref="A13:A26"/>
    <mergeCell ref="B7:B11"/>
    <mergeCell ref="B12:B26"/>
    <mergeCell ref="C7:C9"/>
    <mergeCell ref="C10:C11"/>
    <mergeCell ref="C12:C15"/>
    <mergeCell ref="C16:C22"/>
    <mergeCell ref="C23:C25"/>
    <mergeCell ref="D7:D9"/>
    <mergeCell ref="D10:D11"/>
    <mergeCell ref="D12:D15"/>
    <mergeCell ref="D16:D22"/>
    <mergeCell ref="D24:D25"/>
  </mergeCells>
  <pageMargins left="0.751388888888889" right="0.751388888888889" top="1" bottom="1" header="0.507638888888889" footer="0.507638888888889"/>
  <pageSetup paperSize="9" scale="70" orientation="landscape" horizontalDpi="600"/>
  <headerFooter>
    <oddFooter>&amp;C&amp;16- &amp;P -</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G9" sqref="G9"/>
    </sheetView>
  </sheetViews>
  <sheetFormatPr defaultColWidth="9" defaultRowHeight="13.5" outlineLevelCol="1"/>
  <cols>
    <col min="1" max="1" width="20.25" style="1" customWidth="1"/>
    <col min="2" max="2" width="64" style="1" customWidth="1"/>
    <col min="3" max="16384" width="9" style="1"/>
  </cols>
  <sheetData>
    <row r="1" ht="32" customHeight="1" spans="1:2">
      <c r="A1" s="2" t="s">
        <v>2067</v>
      </c>
      <c r="B1" s="2"/>
    </row>
    <row r="3" ht="40" customHeight="1" spans="1:2">
      <c r="A3" s="3" t="s">
        <v>2068</v>
      </c>
      <c r="B3" s="4" t="s">
        <v>2069</v>
      </c>
    </row>
    <row r="4" ht="90" customHeight="1" spans="1:2">
      <c r="A4" s="5" t="s">
        <v>2070</v>
      </c>
      <c r="B4" s="6" t="s">
        <v>2071</v>
      </c>
    </row>
    <row r="5" ht="45" customHeight="1" spans="1:2">
      <c r="A5" s="5" t="s">
        <v>2072</v>
      </c>
      <c r="B5" s="7" t="s">
        <v>2073</v>
      </c>
    </row>
    <row r="6" ht="76" customHeight="1" spans="1:2">
      <c r="A6" s="8" t="s">
        <v>2074</v>
      </c>
      <c r="B6" s="7" t="s">
        <v>2075</v>
      </c>
    </row>
    <row r="7" ht="45" customHeight="1" spans="1:2">
      <c r="A7" s="9"/>
      <c r="B7" s="9"/>
    </row>
    <row r="8" ht="45" customHeight="1" spans="1:2">
      <c r="A8" s="9"/>
      <c r="B8" s="9"/>
    </row>
    <row r="9" ht="45" customHeight="1" spans="1:2">
      <c r="A9" s="9"/>
      <c r="B9" s="9"/>
    </row>
    <row r="10" ht="45" customHeight="1" spans="1:2">
      <c r="A10" s="9"/>
      <c r="B10" s="9"/>
    </row>
    <row r="11" ht="45" customHeight="1" spans="1:2">
      <c r="A11" s="9"/>
      <c r="B11" s="9"/>
    </row>
    <row r="12" ht="45" customHeight="1" spans="1:2">
      <c r="A12" s="9"/>
      <c r="B12" s="9"/>
    </row>
  </sheetData>
  <mergeCells count="1">
    <mergeCell ref="A1:B1"/>
  </mergeCells>
  <conditionalFormatting sqref="A4">
    <cfRule type="expression" dxfId="1" priority="3" stopIfTrue="1">
      <formula>"len($A:$A)=3"</formula>
    </cfRule>
  </conditionalFormatting>
  <conditionalFormatting sqref="A5">
    <cfRule type="expression" dxfId="1" priority="2" stopIfTrue="1">
      <formula>"len($A:$A)=3"</formula>
    </cfRule>
  </conditionalFormatting>
  <conditionalFormatting sqref="A6">
    <cfRule type="expression" dxfId="1" priority="1" stopIfTrue="1">
      <formula>"len($A:$A)=3"</formula>
    </cfRule>
  </conditionalFormatting>
  <pageMargins left="0.751388888888889" right="0.751388888888889" top="1" bottom="1" header="0.507638888888889" footer="0.507638888888889"/>
  <pageSetup paperSize="9" orientation="portrait" horizontalDpi="600"/>
  <headerFooter>
    <oddFooter>&amp;C&amp;16- &amp;P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40"/>
  <sheetViews>
    <sheetView topLeftCell="A941" workbookViewId="0">
      <selection activeCell="B964" sqref="B964"/>
    </sheetView>
  </sheetViews>
  <sheetFormatPr defaultColWidth="9" defaultRowHeight="13.5" outlineLevelCol="3"/>
  <cols>
    <col min="1" max="4" width="30" customWidth="1"/>
  </cols>
  <sheetData>
    <row r="1" ht="27" spans="1:4">
      <c r="A1" s="432" t="s">
        <v>134</v>
      </c>
      <c r="B1" s="432"/>
      <c r="C1" s="432"/>
      <c r="D1" s="432"/>
    </row>
    <row r="2" ht="18.75" spans="1:4">
      <c r="A2" s="433"/>
      <c r="B2" s="434"/>
      <c r="C2" s="434"/>
      <c r="D2" s="435" t="s">
        <v>2</v>
      </c>
    </row>
    <row r="3" ht="18.75" spans="1:4">
      <c r="A3" s="436" t="s">
        <v>4</v>
      </c>
      <c r="B3" s="437" t="s">
        <v>129</v>
      </c>
      <c r="C3" s="438" t="s">
        <v>6</v>
      </c>
      <c r="D3" s="439" t="s">
        <v>130</v>
      </c>
    </row>
    <row r="4" ht="18.75" spans="1:4">
      <c r="A4" s="440" t="s">
        <v>135</v>
      </c>
      <c r="B4" s="441">
        <f>SUM(B5,B17,B26,B37,B48,B59,B70,B78,B87,B100,B109,B120,B132,B139,B147,B153,B160,B167,B174,B181,B188,B196,B202,B208,B215,B230,B237,B244,B250)</f>
        <v>27050</v>
      </c>
      <c r="C4" s="441">
        <f>SUM(C5,C17,C26,C37,C48,C59,C70,C78,C87,C100,C109,C120,C132,C139,C147,C153,C160,C167,C174,C181,C188,C196,C202,C208,C215,C230,C237,C244,C250)</f>
        <v>33272</v>
      </c>
      <c r="D4" s="321">
        <f t="shared" ref="D4:D67" si="0">IF(B4&gt;0,C4/B4-1,IF(B4&lt;0,-(C4/B4-1),""))</f>
        <v>0.23</v>
      </c>
    </row>
    <row r="5" ht="18.75" spans="1:4">
      <c r="A5" s="442" t="s">
        <v>136</v>
      </c>
      <c r="B5" s="441">
        <f>SUM(B6:B16)</f>
        <v>22</v>
      </c>
      <c r="C5" s="441">
        <f>SUM(C6:C16)</f>
        <v>4</v>
      </c>
      <c r="D5" s="321">
        <f t="shared" si="0"/>
        <v>-0.818</v>
      </c>
    </row>
    <row r="6" ht="18.75" spans="1:4">
      <c r="A6" s="442" t="s">
        <v>137</v>
      </c>
      <c r="B6" s="443">
        <v>20</v>
      </c>
      <c r="C6" s="443">
        <v>2</v>
      </c>
      <c r="D6" s="321">
        <f t="shared" si="0"/>
        <v>-0.9</v>
      </c>
    </row>
    <row r="7" ht="18.75" spans="1:4">
      <c r="A7" s="442" t="s">
        <v>138</v>
      </c>
      <c r="B7" s="443"/>
      <c r="C7" s="443">
        <v>2</v>
      </c>
      <c r="D7" s="321" t="str">
        <f t="shared" si="0"/>
        <v/>
      </c>
    </row>
    <row r="8" ht="18.75" spans="1:4">
      <c r="A8" s="442" t="s">
        <v>139</v>
      </c>
      <c r="B8" s="443">
        <v>0</v>
      </c>
      <c r="C8" s="443"/>
      <c r="D8" s="321" t="str">
        <f t="shared" si="0"/>
        <v/>
      </c>
    </row>
    <row r="9" ht="18.75" spans="1:4">
      <c r="A9" s="442" t="s">
        <v>140</v>
      </c>
      <c r="B9" s="443">
        <v>0</v>
      </c>
      <c r="C9" s="443"/>
      <c r="D9" s="321" t="str">
        <f t="shared" si="0"/>
        <v/>
      </c>
    </row>
    <row r="10" ht="18.75" spans="1:4">
      <c r="A10" s="442" t="s">
        <v>141</v>
      </c>
      <c r="B10" s="443">
        <v>0</v>
      </c>
      <c r="C10" s="443"/>
      <c r="D10" s="321" t="str">
        <f t="shared" si="0"/>
        <v/>
      </c>
    </row>
    <row r="11" ht="18.75" spans="1:4">
      <c r="A11" s="440" t="s">
        <v>142</v>
      </c>
      <c r="B11" s="443">
        <v>0</v>
      </c>
      <c r="C11" s="443"/>
      <c r="D11" s="321" t="str">
        <f t="shared" si="0"/>
        <v/>
      </c>
    </row>
    <row r="12" ht="18.75" spans="1:4">
      <c r="A12" s="440" t="s">
        <v>143</v>
      </c>
      <c r="B12" s="443">
        <v>0</v>
      </c>
      <c r="C12" s="443"/>
      <c r="D12" s="321" t="str">
        <f t="shared" si="0"/>
        <v/>
      </c>
    </row>
    <row r="13" ht="18.75" spans="1:4">
      <c r="A13" s="440" t="s">
        <v>144</v>
      </c>
      <c r="B13" s="443">
        <v>0</v>
      </c>
      <c r="C13" s="443"/>
      <c r="D13" s="321" t="str">
        <f t="shared" si="0"/>
        <v/>
      </c>
    </row>
    <row r="14" ht="18.75" spans="1:4">
      <c r="A14" s="440" t="s">
        <v>145</v>
      </c>
      <c r="B14" s="443">
        <v>0</v>
      </c>
      <c r="C14" s="443"/>
      <c r="D14" s="321" t="str">
        <f t="shared" si="0"/>
        <v/>
      </c>
    </row>
    <row r="15" ht="18.75" spans="1:4">
      <c r="A15" s="440" t="s">
        <v>146</v>
      </c>
      <c r="B15" s="443">
        <v>0</v>
      </c>
      <c r="C15" s="443"/>
      <c r="D15" s="321" t="str">
        <f t="shared" si="0"/>
        <v/>
      </c>
    </row>
    <row r="16" ht="18.75" spans="1:4">
      <c r="A16" s="440" t="s">
        <v>147</v>
      </c>
      <c r="B16" s="443">
        <v>2</v>
      </c>
      <c r="C16" s="443"/>
      <c r="D16" s="321">
        <f t="shared" si="0"/>
        <v>-1</v>
      </c>
    </row>
    <row r="17" ht="18.75" spans="1:4">
      <c r="A17" s="442" t="s">
        <v>148</v>
      </c>
      <c r="B17" s="441">
        <v>2</v>
      </c>
      <c r="C17" s="441">
        <f>SUM(C18:C25)</f>
        <v>1</v>
      </c>
      <c r="D17" s="321">
        <f t="shared" si="0"/>
        <v>-0.5</v>
      </c>
    </row>
    <row r="18" ht="18.75" spans="1:4">
      <c r="A18" s="442" t="s">
        <v>137</v>
      </c>
      <c r="B18" s="443"/>
      <c r="C18" s="443"/>
      <c r="D18" s="321" t="str">
        <f t="shared" si="0"/>
        <v/>
      </c>
    </row>
    <row r="19" ht="18.75" spans="1:4">
      <c r="A19" s="442" t="s">
        <v>138</v>
      </c>
      <c r="B19" s="443">
        <v>1</v>
      </c>
      <c r="C19" s="443">
        <v>1</v>
      </c>
      <c r="D19" s="321">
        <f t="shared" si="0"/>
        <v>0</v>
      </c>
    </row>
    <row r="20" ht="18.75" spans="1:4">
      <c r="A20" s="442" t="s">
        <v>139</v>
      </c>
      <c r="B20" s="443"/>
      <c r="C20" s="443"/>
      <c r="D20" s="321" t="str">
        <f t="shared" si="0"/>
        <v/>
      </c>
    </row>
    <row r="21" ht="18.75" spans="1:4">
      <c r="A21" s="442" t="s">
        <v>149</v>
      </c>
      <c r="B21" s="443"/>
      <c r="C21" s="443"/>
      <c r="D21" s="321" t="str">
        <f t="shared" si="0"/>
        <v/>
      </c>
    </row>
    <row r="22" ht="18.75" spans="1:4">
      <c r="A22" s="442" t="s">
        <v>150</v>
      </c>
      <c r="B22" s="443"/>
      <c r="C22" s="443"/>
      <c r="D22" s="321" t="str">
        <f t="shared" si="0"/>
        <v/>
      </c>
    </row>
    <row r="23" ht="18.75" spans="1:4">
      <c r="A23" s="442" t="s">
        <v>151</v>
      </c>
      <c r="B23" s="443"/>
      <c r="C23" s="443"/>
      <c r="D23" s="321" t="str">
        <f t="shared" si="0"/>
        <v/>
      </c>
    </row>
    <row r="24" ht="18.75" spans="1:4">
      <c r="A24" s="442" t="s">
        <v>146</v>
      </c>
      <c r="B24" s="443"/>
      <c r="C24" s="443"/>
      <c r="D24" s="321" t="str">
        <f t="shared" si="0"/>
        <v/>
      </c>
    </row>
    <row r="25" ht="18.75" spans="1:4">
      <c r="A25" s="442" t="s">
        <v>152</v>
      </c>
      <c r="B25" s="443"/>
      <c r="C25" s="443"/>
      <c r="D25" s="321" t="str">
        <f t="shared" si="0"/>
        <v/>
      </c>
    </row>
    <row r="26" ht="18.75" spans="1:4">
      <c r="A26" s="442" t="s">
        <v>153</v>
      </c>
      <c r="B26" s="441">
        <f>SUM(B27:B36)</f>
        <v>17352</v>
      </c>
      <c r="C26" s="441">
        <f>SUM(C27:C36)</f>
        <v>18556</v>
      </c>
      <c r="D26" s="321">
        <f t="shared" si="0"/>
        <v>0.069</v>
      </c>
    </row>
    <row r="27" ht="18.75" spans="1:4">
      <c r="A27" s="442" t="s">
        <v>137</v>
      </c>
      <c r="B27" s="443">
        <v>4842</v>
      </c>
      <c r="C27" s="443">
        <v>3863</v>
      </c>
      <c r="D27" s="321">
        <f t="shared" si="0"/>
        <v>-0.202</v>
      </c>
    </row>
    <row r="28" ht="18.75" spans="1:4">
      <c r="A28" s="442" t="s">
        <v>138</v>
      </c>
      <c r="B28" s="443">
        <v>4856</v>
      </c>
      <c r="C28" s="443">
        <v>5854</v>
      </c>
      <c r="D28" s="321">
        <f t="shared" si="0"/>
        <v>0.206</v>
      </c>
    </row>
    <row r="29" ht="18.75" spans="1:4">
      <c r="A29" s="442" t="s">
        <v>139</v>
      </c>
      <c r="B29" s="443">
        <v>1146</v>
      </c>
      <c r="C29" s="443"/>
      <c r="D29" s="321">
        <f t="shared" si="0"/>
        <v>-1</v>
      </c>
    </row>
    <row r="30" ht="18.75" spans="1:4">
      <c r="A30" s="442" t="s">
        <v>154</v>
      </c>
      <c r="B30" s="443">
        <v>0</v>
      </c>
      <c r="C30" s="443"/>
      <c r="D30" s="321" t="str">
        <f t="shared" si="0"/>
        <v/>
      </c>
    </row>
    <row r="31" ht="18.75" spans="1:4">
      <c r="A31" s="442" t="s">
        <v>155</v>
      </c>
      <c r="B31" s="443">
        <v>4142</v>
      </c>
      <c r="C31" s="443">
        <v>6112</v>
      </c>
      <c r="D31" s="321">
        <f t="shared" si="0"/>
        <v>0.476</v>
      </c>
    </row>
    <row r="32" ht="18.75" spans="1:4">
      <c r="A32" s="442" t="s">
        <v>156</v>
      </c>
      <c r="B32" s="443"/>
      <c r="C32" s="443"/>
      <c r="D32" s="321" t="str">
        <f t="shared" si="0"/>
        <v/>
      </c>
    </row>
    <row r="33" ht="18.75" spans="1:4">
      <c r="A33" s="442" t="s">
        <v>157</v>
      </c>
      <c r="B33" s="443"/>
      <c r="C33" s="443"/>
      <c r="D33" s="321" t="str">
        <f t="shared" si="0"/>
        <v/>
      </c>
    </row>
    <row r="34" ht="18.75" spans="1:4">
      <c r="A34" s="442" t="s">
        <v>158</v>
      </c>
      <c r="B34" s="443"/>
      <c r="C34" s="443"/>
      <c r="D34" s="321" t="str">
        <f t="shared" si="0"/>
        <v/>
      </c>
    </row>
    <row r="35" ht="18.75" spans="1:4">
      <c r="A35" s="442" t="s">
        <v>146</v>
      </c>
      <c r="B35" s="443">
        <v>2366</v>
      </c>
      <c r="C35" s="443">
        <v>2727</v>
      </c>
      <c r="D35" s="321">
        <f t="shared" si="0"/>
        <v>0.153</v>
      </c>
    </row>
    <row r="36" ht="33" spans="1:4">
      <c r="A36" s="442" t="s">
        <v>159</v>
      </c>
      <c r="B36" s="443"/>
      <c r="C36" s="443"/>
      <c r="D36" s="321" t="str">
        <f t="shared" si="0"/>
        <v/>
      </c>
    </row>
    <row r="37" ht="18.75" spans="1:4">
      <c r="A37" s="442" t="s">
        <v>160</v>
      </c>
      <c r="B37" s="441">
        <f>SUM(B38:B47)</f>
        <v>2891</v>
      </c>
      <c r="C37" s="441">
        <f>SUM(C38:C47)</f>
        <v>5871</v>
      </c>
      <c r="D37" s="321">
        <f t="shared" si="0"/>
        <v>1.031</v>
      </c>
    </row>
    <row r="38" ht="18.75" spans="1:4">
      <c r="A38" s="442" t="s">
        <v>137</v>
      </c>
      <c r="B38" s="443">
        <v>1872</v>
      </c>
      <c r="C38" s="443">
        <v>3868</v>
      </c>
      <c r="D38" s="321">
        <f t="shared" si="0"/>
        <v>1.066</v>
      </c>
    </row>
    <row r="39" ht="18.75" spans="1:4">
      <c r="A39" s="442" t="s">
        <v>138</v>
      </c>
      <c r="B39" s="443">
        <v>343</v>
      </c>
      <c r="C39" s="443">
        <v>1477</v>
      </c>
      <c r="D39" s="321">
        <f t="shared" si="0"/>
        <v>3.306</v>
      </c>
    </row>
    <row r="40" ht="18.75" spans="1:4">
      <c r="A40" s="442" t="s">
        <v>139</v>
      </c>
      <c r="B40" s="443">
        <v>0</v>
      </c>
      <c r="C40" s="443"/>
      <c r="D40" s="321" t="str">
        <f t="shared" si="0"/>
        <v/>
      </c>
    </row>
    <row r="41" ht="18.75" spans="1:4">
      <c r="A41" s="442" t="s">
        <v>161</v>
      </c>
      <c r="B41" s="443">
        <v>666</v>
      </c>
      <c r="C41" s="443">
        <v>70</v>
      </c>
      <c r="D41" s="321">
        <f t="shared" si="0"/>
        <v>-0.895</v>
      </c>
    </row>
    <row r="42" ht="18.75" spans="1:4">
      <c r="A42" s="442" t="s">
        <v>162</v>
      </c>
      <c r="B42" s="443"/>
      <c r="C42" s="443"/>
      <c r="D42" s="321" t="str">
        <f t="shared" si="0"/>
        <v/>
      </c>
    </row>
    <row r="43" ht="18.75" spans="1:4">
      <c r="A43" s="442" t="s">
        <v>163</v>
      </c>
      <c r="B43" s="443"/>
      <c r="C43" s="443">
        <v>456</v>
      </c>
      <c r="D43" s="321" t="str">
        <f t="shared" si="0"/>
        <v/>
      </c>
    </row>
    <row r="44" ht="18.75" spans="1:4">
      <c r="A44" s="442" t="s">
        <v>164</v>
      </c>
      <c r="B44" s="443"/>
      <c r="C44" s="443"/>
      <c r="D44" s="321" t="str">
        <f t="shared" si="0"/>
        <v/>
      </c>
    </row>
    <row r="45" ht="18.75" spans="1:4">
      <c r="A45" s="442" t="s">
        <v>165</v>
      </c>
      <c r="B45" s="443"/>
      <c r="C45" s="443"/>
      <c r="D45" s="321" t="str">
        <f t="shared" si="0"/>
        <v/>
      </c>
    </row>
    <row r="46" ht="18.75" spans="1:4">
      <c r="A46" s="442" t="s">
        <v>146</v>
      </c>
      <c r="B46" s="443"/>
      <c r="C46" s="443"/>
      <c r="D46" s="321" t="str">
        <f t="shared" si="0"/>
        <v/>
      </c>
    </row>
    <row r="47" ht="18.75" spans="1:4">
      <c r="A47" s="442" t="s">
        <v>166</v>
      </c>
      <c r="B47" s="443">
        <v>10</v>
      </c>
      <c r="C47" s="443"/>
      <c r="D47" s="321">
        <f t="shared" si="0"/>
        <v>-1</v>
      </c>
    </row>
    <row r="48" ht="18.75" spans="1:4">
      <c r="A48" s="442" t="s">
        <v>167</v>
      </c>
      <c r="B48" s="441">
        <f>SUM(B49:B58)</f>
        <v>76</v>
      </c>
      <c r="C48" s="441">
        <f>SUM(C49:C58)</f>
        <v>277</v>
      </c>
      <c r="D48" s="321">
        <f t="shared" si="0"/>
        <v>2.645</v>
      </c>
    </row>
    <row r="49" ht="18.75" spans="1:4">
      <c r="A49" s="442" t="s">
        <v>137</v>
      </c>
      <c r="B49" s="443">
        <v>0</v>
      </c>
      <c r="C49" s="443"/>
      <c r="D49" s="321" t="str">
        <f t="shared" si="0"/>
        <v/>
      </c>
    </row>
    <row r="50" ht="18.75" spans="1:4">
      <c r="A50" s="440" t="s">
        <v>138</v>
      </c>
      <c r="B50" s="443">
        <v>23</v>
      </c>
      <c r="C50" s="443">
        <v>5</v>
      </c>
      <c r="D50" s="321">
        <f t="shared" si="0"/>
        <v>-0.783</v>
      </c>
    </row>
    <row r="51" ht="18.75" spans="1:4">
      <c r="A51" s="442" t="s">
        <v>139</v>
      </c>
      <c r="B51" s="443">
        <v>0</v>
      </c>
      <c r="C51" s="443"/>
      <c r="D51" s="321" t="str">
        <f t="shared" si="0"/>
        <v/>
      </c>
    </row>
    <row r="52" ht="18.75" spans="1:4">
      <c r="A52" s="442" t="s">
        <v>168</v>
      </c>
      <c r="B52" s="443">
        <v>0</v>
      </c>
      <c r="C52" s="443">
        <v>205</v>
      </c>
      <c r="D52" s="321" t="str">
        <f t="shared" si="0"/>
        <v/>
      </c>
    </row>
    <row r="53" ht="18.75" spans="1:4">
      <c r="A53" s="442" t="s">
        <v>169</v>
      </c>
      <c r="B53" s="443">
        <v>38</v>
      </c>
      <c r="C53" s="443">
        <v>67</v>
      </c>
      <c r="D53" s="321">
        <f t="shared" si="0"/>
        <v>0.763</v>
      </c>
    </row>
    <row r="54" ht="18.75" spans="1:4">
      <c r="A54" s="442" t="s">
        <v>170</v>
      </c>
      <c r="B54" s="443">
        <v>0</v>
      </c>
      <c r="C54" s="443"/>
      <c r="D54" s="321" t="str">
        <f t="shared" si="0"/>
        <v/>
      </c>
    </row>
    <row r="55" ht="18.75" spans="1:4">
      <c r="A55" s="442" t="s">
        <v>171</v>
      </c>
      <c r="B55" s="443">
        <v>5</v>
      </c>
      <c r="C55" s="443"/>
      <c r="D55" s="321">
        <f t="shared" si="0"/>
        <v>-1</v>
      </c>
    </row>
    <row r="56" ht="18.75" spans="1:4">
      <c r="A56" s="442" t="s">
        <v>172</v>
      </c>
      <c r="B56" s="443">
        <v>5</v>
      </c>
      <c r="C56" s="443"/>
      <c r="D56" s="321">
        <f t="shared" si="0"/>
        <v>-1</v>
      </c>
    </row>
    <row r="57" ht="18.75" spans="1:4">
      <c r="A57" s="442" t="s">
        <v>146</v>
      </c>
      <c r="B57" s="443">
        <v>0</v>
      </c>
      <c r="C57" s="443"/>
      <c r="D57" s="321" t="str">
        <f t="shared" si="0"/>
        <v/>
      </c>
    </row>
    <row r="58" ht="18.75" spans="1:4">
      <c r="A58" s="442" t="s">
        <v>173</v>
      </c>
      <c r="B58" s="443">
        <v>5</v>
      </c>
      <c r="C58" s="443"/>
      <c r="D58" s="321">
        <f t="shared" si="0"/>
        <v>-1</v>
      </c>
    </row>
    <row r="59" ht="18.75" spans="1:4">
      <c r="A59" s="442" t="s">
        <v>174</v>
      </c>
      <c r="B59" s="441">
        <f>SUM(B60:B69)</f>
        <v>371</v>
      </c>
      <c r="C59" s="441">
        <f>SUM(C60:C69)</f>
        <v>1454</v>
      </c>
      <c r="D59" s="321">
        <f t="shared" si="0"/>
        <v>2.919</v>
      </c>
    </row>
    <row r="60" ht="18.75" spans="1:4">
      <c r="A60" s="442" t="s">
        <v>137</v>
      </c>
      <c r="B60" s="443">
        <v>18</v>
      </c>
      <c r="C60" s="443">
        <v>16</v>
      </c>
      <c r="D60" s="321">
        <f t="shared" si="0"/>
        <v>-0.111</v>
      </c>
    </row>
    <row r="61" ht="18.75" spans="1:4">
      <c r="A61" s="440" t="s">
        <v>138</v>
      </c>
      <c r="B61" s="443">
        <v>211</v>
      </c>
      <c r="C61" s="443">
        <v>1403</v>
      </c>
      <c r="D61" s="321">
        <f t="shared" si="0"/>
        <v>5.649</v>
      </c>
    </row>
    <row r="62" ht="18.75" spans="1:4">
      <c r="A62" s="440" t="s">
        <v>139</v>
      </c>
      <c r="B62" s="443">
        <v>0</v>
      </c>
      <c r="C62" s="443"/>
      <c r="D62" s="321" t="str">
        <f t="shared" si="0"/>
        <v/>
      </c>
    </row>
    <row r="63" ht="18.75" spans="1:4">
      <c r="A63" s="440" t="s">
        <v>175</v>
      </c>
      <c r="B63" s="443">
        <v>0</v>
      </c>
      <c r="C63" s="443"/>
      <c r="D63" s="321" t="str">
        <f t="shared" si="0"/>
        <v/>
      </c>
    </row>
    <row r="64" ht="18.75" spans="1:4">
      <c r="A64" s="440" t="s">
        <v>176</v>
      </c>
      <c r="B64" s="443">
        <v>30</v>
      </c>
      <c r="C64" s="443">
        <v>30</v>
      </c>
      <c r="D64" s="321">
        <f t="shared" si="0"/>
        <v>0</v>
      </c>
    </row>
    <row r="65" ht="18.75" spans="1:4">
      <c r="A65" s="440" t="s">
        <v>177</v>
      </c>
      <c r="B65" s="443">
        <v>0</v>
      </c>
      <c r="C65" s="443"/>
      <c r="D65" s="321" t="str">
        <f t="shared" si="0"/>
        <v/>
      </c>
    </row>
    <row r="66" ht="18.75" spans="1:4">
      <c r="A66" s="442" t="s">
        <v>178</v>
      </c>
      <c r="B66" s="443">
        <v>62</v>
      </c>
      <c r="C66" s="443"/>
      <c r="D66" s="321">
        <f t="shared" si="0"/>
        <v>-1</v>
      </c>
    </row>
    <row r="67" ht="18.75" spans="1:4">
      <c r="A67" s="442" t="s">
        <v>179</v>
      </c>
      <c r="B67" s="443">
        <v>50</v>
      </c>
      <c r="C67" s="443">
        <v>5</v>
      </c>
      <c r="D67" s="321">
        <f t="shared" si="0"/>
        <v>-0.9</v>
      </c>
    </row>
    <row r="68" ht="18.75" spans="1:4">
      <c r="A68" s="442" t="s">
        <v>146</v>
      </c>
      <c r="B68" s="443"/>
      <c r="C68" s="443"/>
      <c r="D68" s="321" t="str">
        <f t="shared" ref="D68:D131" si="1">IF(B68&gt;0,C68/B68-1,IF(B68&lt;0,-(C68/B68-1),""))</f>
        <v/>
      </c>
    </row>
    <row r="69" ht="18.75" spans="1:4">
      <c r="A69" s="442" t="s">
        <v>180</v>
      </c>
      <c r="B69" s="443"/>
      <c r="C69" s="443"/>
      <c r="D69" s="321" t="str">
        <f t="shared" si="1"/>
        <v/>
      </c>
    </row>
    <row r="70" ht="18.75" spans="1:4">
      <c r="A70" s="442" t="s">
        <v>181</v>
      </c>
      <c r="B70" s="441">
        <f>SUM(B71:B77)</f>
        <v>2470</v>
      </c>
      <c r="C70" s="441">
        <f>SUM(C71:C77)</f>
        <v>800</v>
      </c>
      <c r="D70" s="321">
        <f t="shared" si="1"/>
        <v>-0.676</v>
      </c>
    </row>
    <row r="71" ht="18.75" spans="1:4">
      <c r="A71" s="442" t="s">
        <v>137</v>
      </c>
      <c r="B71" s="443"/>
      <c r="C71" s="443">
        <v>540</v>
      </c>
      <c r="D71" s="321" t="str">
        <f t="shared" si="1"/>
        <v/>
      </c>
    </row>
    <row r="72" ht="18.75" spans="1:4">
      <c r="A72" s="442" t="s">
        <v>138</v>
      </c>
      <c r="B72" s="443">
        <v>2470</v>
      </c>
      <c r="C72" s="443">
        <v>260</v>
      </c>
      <c r="D72" s="321">
        <f t="shared" si="1"/>
        <v>-0.895</v>
      </c>
    </row>
    <row r="73" ht="18.75" spans="1:4">
      <c r="A73" s="442" t="s">
        <v>139</v>
      </c>
      <c r="B73" s="443"/>
      <c r="C73" s="443"/>
      <c r="D73" s="321" t="str">
        <f t="shared" si="1"/>
        <v/>
      </c>
    </row>
    <row r="74" ht="18.75" spans="1:4">
      <c r="A74" s="442" t="s">
        <v>178</v>
      </c>
      <c r="B74" s="443"/>
      <c r="C74" s="443"/>
      <c r="D74" s="321" t="str">
        <f t="shared" si="1"/>
        <v/>
      </c>
    </row>
    <row r="75" ht="18.75" spans="1:4">
      <c r="A75" s="442" t="s">
        <v>182</v>
      </c>
      <c r="B75" s="443"/>
      <c r="C75" s="443"/>
      <c r="D75" s="321" t="str">
        <f t="shared" si="1"/>
        <v/>
      </c>
    </row>
    <row r="76" ht="18.75" spans="1:4">
      <c r="A76" s="442" t="s">
        <v>146</v>
      </c>
      <c r="B76" s="443"/>
      <c r="C76" s="443"/>
      <c r="D76" s="321" t="str">
        <f t="shared" si="1"/>
        <v/>
      </c>
    </row>
    <row r="77" ht="18.75" spans="1:4">
      <c r="A77" s="442" t="s">
        <v>183</v>
      </c>
      <c r="B77" s="443"/>
      <c r="C77" s="443"/>
      <c r="D77" s="321" t="str">
        <f t="shared" si="1"/>
        <v/>
      </c>
    </row>
    <row r="78" ht="18.75" spans="1:4">
      <c r="A78" s="442" t="s">
        <v>184</v>
      </c>
      <c r="B78" s="441">
        <f>SUM(B79:B86)</f>
        <v>212</v>
      </c>
      <c r="C78" s="441">
        <f>SUM(C79:C86)</f>
        <v>150</v>
      </c>
      <c r="D78" s="321">
        <f t="shared" si="1"/>
        <v>-0.292</v>
      </c>
    </row>
    <row r="79" ht="18.75" spans="1:4">
      <c r="A79" s="442" t="s">
        <v>137</v>
      </c>
      <c r="B79" s="443"/>
      <c r="C79" s="443"/>
      <c r="D79" s="321" t="str">
        <f t="shared" si="1"/>
        <v/>
      </c>
    </row>
    <row r="80" ht="18.75" spans="1:4">
      <c r="A80" s="442" t="s">
        <v>138</v>
      </c>
      <c r="B80" s="443"/>
      <c r="C80" s="443"/>
      <c r="D80" s="321" t="str">
        <f t="shared" si="1"/>
        <v/>
      </c>
    </row>
    <row r="81" ht="18.75" spans="1:4">
      <c r="A81" s="442" t="s">
        <v>139</v>
      </c>
      <c r="B81" s="443"/>
      <c r="C81" s="443"/>
      <c r="D81" s="321" t="str">
        <f t="shared" si="1"/>
        <v/>
      </c>
    </row>
    <row r="82" ht="18.75" spans="1:4">
      <c r="A82" s="442" t="s">
        <v>185</v>
      </c>
      <c r="B82" s="443">
        <v>212</v>
      </c>
      <c r="C82" s="443">
        <v>150</v>
      </c>
      <c r="D82" s="321">
        <f t="shared" si="1"/>
        <v>-0.292</v>
      </c>
    </row>
    <row r="83" ht="18.75" spans="1:4">
      <c r="A83" s="442" t="s">
        <v>186</v>
      </c>
      <c r="B83" s="443"/>
      <c r="C83" s="443"/>
      <c r="D83" s="321" t="str">
        <f t="shared" si="1"/>
        <v/>
      </c>
    </row>
    <row r="84" ht="18.75" spans="1:4">
      <c r="A84" s="442" t="s">
        <v>178</v>
      </c>
      <c r="B84" s="443"/>
      <c r="C84" s="443"/>
      <c r="D84" s="321" t="str">
        <f t="shared" si="1"/>
        <v/>
      </c>
    </row>
    <row r="85" ht="18.75" spans="1:4">
      <c r="A85" s="442" t="s">
        <v>146</v>
      </c>
      <c r="B85" s="443"/>
      <c r="C85" s="443"/>
      <c r="D85" s="321" t="str">
        <f t="shared" si="1"/>
        <v/>
      </c>
    </row>
    <row r="86" ht="18.75" spans="1:4">
      <c r="A86" s="440" t="s">
        <v>187</v>
      </c>
      <c r="B86" s="443"/>
      <c r="C86" s="443"/>
      <c r="D86" s="321" t="str">
        <f t="shared" si="1"/>
        <v/>
      </c>
    </row>
    <row r="87" ht="18.75" spans="1:4">
      <c r="A87" s="442" t="s">
        <v>188</v>
      </c>
      <c r="B87" s="441">
        <f>SUM(B88:B99)</f>
        <v>0</v>
      </c>
      <c r="C87" s="441">
        <f>SUM(C88:C99)</f>
        <v>0</v>
      </c>
      <c r="D87" s="321" t="str">
        <f t="shared" si="1"/>
        <v/>
      </c>
    </row>
    <row r="88" ht="18.75" spans="1:4">
      <c r="A88" s="442" t="s">
        <v>137</v>
      </c>
      <c r="B88" s="443"/>
      <c r="C88" s="443"/>
      <c r="D88" s="321" t="str">
        <f t="shared" si="1"/>
        <v/>
      </c>
    </row>
    <row r="89" ht="18.75" spans="1:4">
      <c r="A89" s="442" t="s">
        <v>138</v>
      </c>
      <c r="B89" s="443"/>
      <c r="C89" s="443"/>
      <c r="D89" s="321" t="str">
        <f t="shared" si="1"/>
        <v/>
      </c>
    </row>
    <row r="90" ht="18.75" spans="1:4">
      <c r="A90" s="442" t="s">
        <v>139</v>
      </c>
      <c r="B90" s="443"/>
      <c r="C90" s="443"/>
      <c r="D90" s="321" t="str">
        <f t="shared" si="1"/>
        <v/>
      </c>
    </row>
    <row r="91" ht="18.75" spans="1:4">
      <c r="A91" s="442" t="s">
        <v>189</v>
      </c>
      <c r="B91" s="443"/>
      <c r="C91" s="443"/>
      <c r="D91" s="321" t="str">
        <f t="shared" si="1"/>
        <v/>
      </c>
    </row>
    <row r="92" ht="18.75" spans="1:4">
      <c r="A92" s="442" t="s">
        <v>190</v>
      </c>
      <c r="B92" s="443"/>
      <c r="C92" s="443"/>
      <c r="D92" s="321" t="str">
        <f t="shared" si="1"/>
        <v/>
      </c>
    </row>
    <row r="93" ht="18.75" spans="1:4">
      <c r="A93" s="442" t="s">
        <v>178</v>
      </c>
      <c r="B93" s="443"/>
      <c r="C93" s="443"/>
      <c r="D93" s="321" t="str">
        <f t="shared" si="1"/>
        <v/>
      </c>
    </row>
    <row r="94" ht="18.75" spans="1:4">
      <c r="A94" s="442" t="s">
        <v>191</v>
      </c>
      <c r="B94" s="443"/>
      <c r="C94" s="443"/>
      <c r="D94" s="321" t="str">
        <f t="shared" si="1"/>
        <v/>
      </c>
    </row>
    <row r="95" ht="18.75" spans="1:4">
      <c r="A95" s="442" t="s">
        <v>192</v>
      </c>
      <c r="B95" s="443"/>
      <c r="C95" s="443"/>
      <c r="D95" s="321" t="str">
        <f t="shared" si="1"/>
        <v/>
      </c>
    </row>
    <row r="96" ht="18.75" spans="1:4">
      <c r="A96" s="442" t="s">
        <v>193</v>
      </c>
      <c r="B96" s="443"/>
      <c r="C96" s="443"/>
      <c r="D96" s="321" t="str">
        <f t="shared" si="1"/>
        <v/>
      </c>
    </row>
    <row r="97" ht="18.75" spans="1:4">
      <c r="A97" s="442" t="s">
        <v>194</v>
      </c>
      <c r="B97" s="443"/>
      <c r="C97" s="443"/>
      <c r="D97" s="321" t="str">
        <f t="shared" si="1"/>
        <v/>
      </c>
    </row>
    <row r="98" ht="18.75" spans="1:4">
      <c r="A98" s="442" t="s">
        <v>146</v>
      </c>
      <c r="B98" s="443"/>
      <c r="C98" s="443"/>
      <c r="D98" s="321" t="str">
        <f t="shared" si="1"/>
        <v/>
      </c>
    </row>
    <row r="99" ht="18.75" spans="1:4">
      <c r="A99" s="442" t="s">
        <v>195</v>
      </c>
      <c r="B99" s="443"/>
      <c r="C99" s="443"/>
      <c r="D99" s="321" t="str">
        <f t="shared" si="1"/>
        <v/>
      </c>
    </row>
    <row r="100" ht="18.75" spans="1:4">
      <c r="A100" s="440" t="s">
        <v>196</v>
      </c>
      <c r="B100" s="441">
        <f>SUM(B101:B108)</f>
        <v>62</v>
      </c>
      <c r="C100" s="441">
        <f>SUM(C101:C108)</f>
        <v>22</v>
      </c>
      <c r="D100" s="321">
        <f t="shared" si="1"/>
        <v>-0.645</v>
      </c>
    </row>
    <row r="101" ht="18.75" spans="1:4">
      <c r="A101" s="442" t="s">
        <v>137</v>
      </c>
      <c r="B101" s="443">
        <v>4</v>
      </c>
      <c r="C101" s="443"/>
      <c r="D101" s="321">
        <f t="shared" si="1"/>
        <v>-1</v>
      </c>
    </row>
    <row r="102" ht="18.75" spans="1:4">
      <c r="A102" s="442" t="s">
        <v>138</v>
      </c>
      <c r="B102" s="443">
        <v>58</v>
      </c>
      <c r="C102" s="443">
        <v>12</v>
      </c>
      <c r="D102" s="321">
        <f t="shared" si="1"/>
        <v>-0.793</v>
      </c>
    </row>
    <row r="103" ht="18.75" spans="1:4">
      <c r="A103" s="442" t="s">
        <v>139</v>
      </c>
      <c r="B103" s="443"/>
      <c r="C103" s="443"/>
      <c r="D103" s="321" t="str">
        <f t="shared" si="1"/>
        <v/>
      </c>
    </row>
    <row r="104" ht="18.75" spans="1:4">
      <c r="A104" s="442" t="s">
        <v>197</v>
      </c>
      <c r="B104" s="443"/>
      <c r="C104" s="443"/>
      <c r="D104" s="321" t="str">
        <f t="shared" si="1"/>
        <v/>
      </c>
    </row>
    <row r="105" ht="18.75" spans="1:4">
      <c r="A105" s="442" t="s">
        <v>198</v>
      </c>
      <c r="B105" s="443"/>
      <c r="C105" s="443">
        <v>10</v>
      </c>
      <c r="D105" s="321" t="str">
        <f t="shared" si="1"/>
        <v/>
      </c>
    </row>
    <row r="106" ht="18.75" spans="1:4">
      <c r="A106" s="442" t="s">
        <v>199</v>
      </c>
      <c r="B106" s="443"/>
      <c r="C106" s="443"/>
      <c r="D106" s="321" t="str">
        <f t="shared" si="1"/>
        <v/>
      </c>
    </row>
    <row r="107" ht="18.75" spans="1:4">
      <c r="A107" s="442" t="s">
        <v>146</v>
      </c>
      <c r="B107" s="443"/>
      <c r="C107" s="443"/>
      <c r="D107" s="321" t="str">
        <f t="shared" si="1"/>
        <v/>
      </c>
    </row>
    <row r="108" ht="18.75" spans="1:4">
      <c r="A108" s="442" t="s">
        <v>200</v>
      </c>
      <c r="B108" s="443"/>
      <c r="C108" s="443"/>
      <c r="D108" s="321" t="str">
        <f t="shared" si="1"/>
        <v/>
      </c>
    </row>
    <row r="109" ht="18.75" spans="1:4">
      <c r="A109" s="440" t="s">
        <v>201</v>
      </c>
      <c r="B109" s="441">
        <f>SUM(B110:B119)</f>
        <v>451</v>
      </c>
      <c r="C109" s="441">
        <f>SUM(C110:C119)</f>
        <v>584</v>
      </c>
      <c r="D109" s="321">
        <f t="shared" si="1"/>
        <v>0.295</v>
      </c>
    </row>
    <row r="110" ht="18.75" spans="1:4">
      <c r="A110" s="442" t="s">
        <v>137</v>
      </c>
      <c r="B110" s="443"/>
      <c r="C110" s="443">
        <v>11</v>
      </c>
      <c r="D110" s="321" t="str">
        <f t="shared" si="1"/>
        <v/>
      </c>
    </row>
    <row r="111" ht="18.75" spans="1:4">
      <c r="A111" s="442" t="s">
        <v>138</v>
      </c>
      <c r="B111" s="443">
        <v>101</v>
      </c>
      <c r="C111" s="443"/>
      <c r="D111" s="321">
        <f t="shared" si="1"/>
        <v>-1</v>
      </c>
    </row>
    <row r="112" ht="18.75" spans="1:4">
      <c r="A112" s="442" t="s">
        <v>139</v>
      </c>
      <c r="B112" s="443"/>
      <c r="C112" s="443"/>
      <c r="D112" s="321" t="str">
        <f t="shared" si="1"/>
        <v/>
      </c>
    </row>
    <row r="113" ht="18.75" spans="1:4">
      <c r="A113" s="442" t="s">
        <v>202</v>
      </c>
      <c r="B113" s="443"/>
      <c r="C113" s="443"/>
      <c r="D113" s="321" t="str">
        <f t="shared" si="1"/>
        <v/>
      </c>
    </row>
    <row r="114" ht="18.75" spans="1:4">
      <c r="A114" s="442" t="s">
        <v>203</v>
      </c>
      <c r="B114" s="443"/>
      <c r="C114" s="443"/>
      <c r="D114" s="321" t="str">
        <f t="shared" si="1"/>
        <v/>
      </c>
    </row>
    <row r="115" ht="18.75" spans="1:4">
      <c r="A115" s="442" t="s">
        <v>204</v>
      </c>
      <c r="B115" s="443"/>
      <c r="C115" s="443"/>
      <c r="D115" s="321" t="str">
        <f t="shared" si="1"/>
        <v/>
      </c>
    </row>
    <row r="116" ht="18.75" spans="1:4">
      <c r="A116" s="442" t="s">
        <v>205</v>
      </c>
      <c r="B116" s="443"/>
      <c r="C116" s="443"/>
      <c r="D116" s="321" t="str">
        <f t="shared" si="1"/>
        <v/>
      </c>
    </row>
    <row r="117" ht="18.75" spans="1:4">
      <c r="A117" s="442" t="s">
        <v>206</v>
      </c>
      <c r="B117" s="443">
        <v>350</v>
      </c>
      <c r="C117" s="443">
        <v>573</v>
      </c>
      <c r="D117" s="321">
        <f t="shared" si="1"/>
        <v>0.637</v>
      </c>
    </row>
    <row r="118" ht="18.75" spans="1:4">
      <c r="A118" s="442" t="s">
        <v>146</v>
      </c>
      <c r="B118" s="443"/>
      <c r="C118" s="443"/>
      <c r="D118" s="321" t="str">
        <f t="shared" si="1"/>
        <v/>
      </c>
    </row>
    <row r="119" ht="18.75" spans="1:4">
      <c r="A119" s="442" t="s">
        <v>207</v>
      </c>
      <c r="B119" s="443"/>
      <c r="C119" s="443"/>
      <c r="D119" s="321" t="str">
        <f t="shared" si="1"/>
        <v/>
      </c>
    </row>
    <row r="120" ht="18.75" spans="1:4">
      <c r="A120" s="442" t="s">
        <v>208</v>
      </c>
      <c r="B120" s="441">
        <f>SUM(B121:B131)</f>
        <v>25</v>
      </c>
      <c r="C120" s="441">
        <f>SUM(C121:C131)</f>
        <v>45</v>
      </c>
      <c r="D120" s="321">
        <f t="shared" si="1"/>
        <v>0.8</v>
      </c>
    </row>
    <row r="121" ht="18.75" spans="1:4">
      <c r="A121" s="442" t="s">
        <v>137</v>
      </c>
      <c r="B121" s="443">
        <v>0</v>
      </c>
      <c r="C121" s="443"/>
      <c r="D121" s="321" t="str">
        <f t="shared" si="1"/>
        <v/>
      </c>
    </row>
    <row r="122" ht="18.75" spans="1:4">
      <c r="A122" s="440" t="s">
        <v>138</v>
      </c>
      <c r="B122" s="443">
        <v>0</v>
      </c>
      <c r="C122" s="443"/>
      <c r="D122" s="321" t="str">
        <f t="shared" si="1"/>
        <v/>
      </c>
    </row>
    <row r="123" ht="18.75" spans="1:4">
      <c r="A123" s="442" t="s">
        <v>139</v>
      </c>
      <c r="B123" s="443">
        <v>0</v>
      </c>
      <c r="C123" s="443"/>
      <c r="D123" s="321" t="str">
        <f t="shared" si="1"/>
        <v/>
      </c>
    </row>
    <row r="124" ht="18.75" spans="1:4">
      <c r="A124" s="442" t="s">
        <v>209</v>
      </c>
      <c r="B124" s="443">
        <v>0</v>
      </c>
      <c r="C124" s="443"/>
      <c r="D124" s="321" t="str">
        <f t="shared" si="1"/>
        <v/>
      </c>
    </row>
    <row r="125" ht="18.75" spans="1:4">
      <c r="A125" s="442" t="s">
        <v>210</v>
      </c>
      <c r="B125" s="443">
        <v>0</v>
      </c>
      <c r="C125" s="443"/>
      <c r="D125" s="321" t="str">
        <f t="shared" si="1"/>
        <v/>
      </c>
    </row>
    <row r="126" ht="18.75" spans="1:4">
      <c r="A126" s="442" t="s">
        <v>211</v>
      </c>
      <c r="B126" s="443">
        <v>0</v>
      </c>
      <c r="C126" s="443"/>
      <c r="D126" s="321" t="str">
        <f t="shared" si="1"/>
        <v/>
      </c>
    </row>
    <row r="127" ht="18.75" spans="1:4">
      <c r="A127" s="442" t="s">
        <v>212</v>
      </c>
      <c r="B127" s="443">
        <v>25</v>
      </c>
      <c r="C127" s="443">
        <v>45</v>
      </c>
      <c r="D127" s="321">
        <f t="shared" si="1"/>
        <v>0.8</v>
      </c>
    </row>
    <row r="128" ht="18.75" spans="1:4">
      <c r="A128" s="442" t="s">
        <v>213</v>
      </c>
      <c r="B128" s="443">
        <v>0</v>
      </c>
      <c r="C128" s="443"/>
      <c r="D128" s="321" t="str">
        <f t="shared" si="1"/>
        <v/>
      </c>
    </row>
    <row r="129" ht="18.75" spans="1:4">
      <c r="A129" s="442" t="s">
        <v>214</v>
      </c>
      <c r="B129" s="443">
        <v>0</v>
      </c>
      <c r="C129" s="443"/>
      <c r="D129" s="321" t="str">
        <f t="shared" si="1"/>
        <v/>
      </c>
    </row>
    <row r="130" ht="18.75" spans="1:4">
      <c r="A130" s="442" t="s">
        <v>146</v>
      </c>
      <c r="B130" s="443">
        <v>0</v>
      </c>
      <c r="C130" s="443"/>
      <c r="D130" s="321" t="str">
        <f t="shared" si="1"/>
        <v/>
      </c>
    </row>
    <row r="131" ht="18.75" spans="1:4">
      <c r="A131" s="442" t="s">
        <v>215</v>
      </c>
      <c r="B131" s="443">
        <v>0</v>
      </c>
      <c r="C131" s="443"/>
      <c r="D131" s="321" t="str">
        <f t="shared" si="1"/>
        <v/>
      </c>
    </row>
    <row r="132" ht="18.75" spans="1:4">
      <c r="A132" s="442" t="s">
        <v>216</v>
      </c>
      <c r="B132" s="441">
        <f>SUM(B133:B138)</f>
        <v>0</v>
      </c>
      <c r="C132" s="441">
        <f>SUM(C133:C138)</f>
        <v>10</v>
      </c>
      <c r="D132" s="321" t="str">
        <f t="shared" ref="D132:D195" si="2">IF(B132&gt;0,C132/B132-1,IF(B132&lt;0,-(C132/B132-1),""))</f>
        <v/>
      </c>
    </row>
    <row r="133" ht="18.75" spans="1:4">
      <c r="A133" s="442" t="s">
        <v>137</v>
      </c>
      <c r="B133" s="443"/>
      <c r="C133" s="443"/>
      <c r="D133" s="321" t="str">
        <f t="shared" si="2"/>
        <v/>
      </c>
    </row>
    <row r="134" ht="18.75" spans="1:4">
      <c r="A134" s="442" t="s">
        <v>138</v>
      </c>
      <c r="B134" s="443"/>
      <c r="C134" s="443"/>
      <c r="D134" s="321" t="str">
        <f t="shared" si="2"/>
        <v/>
      </c>
    </row>
    <row r="135" ht="18.75" spans="1:4">
      <c r="A135" s="442" t="s">
        <v>139</v>
      </c>
      <c r="B135" s="443"/>
      <c r="C135" s="443"/>
      <c r="D135" s="321" t="str">
        <f t="shared" si="2"/>
        <v/>
      </c>
    </row>
    <row r="136" ht="18.75" spans="1:4">
      <c r="A136" s="442" t="s">
        <v>217</v>
      </c>
      <c r="B136" s="443"/>
      <c r="C136" s="443">
        <v>10</v>
      </c>
      <c r="D136" s="321" t="str">
        <f t="shared" si="2"/>
        <v/>
      </c>
    </row>
    <row r="137" ht="18.75" spans="1:4">
      <c r="A137" s="442" t="s">
        <v>146</v>
      </c>
      <c r="B137" s="443"/>
      <c r="C137" s="443"/>
      <c r="D137" s="321" t="str">
        <f t="shared" si="2"/>
        <v/>
      </c>
    </row>
    <row r="138" ht="18.75" spans="1:4">
      <c r="A138" s="440" t="s">
        <v>218</v>
      </c>
      <c r="B138" s="443"/>
      <c r="C138" s="443"/>
      <c r="D138" s="321" t="str">
        <f t="shared" si="2"/>
        <v/>
      </c>
    </row>
    <row r="139" ht="18.75" spans="1:4">
      <c r="A139" s="442" t="s">
        <v>219</v>
      </c>
      <c r="B139" s="441">
        <f>SUM(B140:B146)</f>
        <v>0</v>
      </c>
      <c r="C139" s="441">
        <f>SUM(C140:C146)</f>
        <v>0</v>
      </c>
      <c r="D139" s="321" t="str">
        <f t="shared" si="2"/>
        <v/>
      </c>
    </row>
    <row r="140" ht="18.75" spans="1:4">
      <c r="A140" s="442" t="s">
        <v>137</v>
      </c>
      <c r="B140" s="443"/>
      <c r="C140" s="443"/>
      <c r="D140" s="321" t="str">
        <f t="shared" si="2"/>
        <v/>
      </c>
    </row>
    <row r="141" ht="18.75" spans="1:4">
      <c r="A141" s="442" t="s">
        <v>138</v>
      </c>
      <c r="B141" s="443"/>
      <c r="C141" s="443"/>
      <c r="D141" s="321" t="str">
        <f t="shared" si="2"/>
        <v/>
      </c>
    </row>
    <row r="142" ht="18.75" spans="1:4">
      <c r="A142" s="442" t="s">
        <v>139</v>
      </c>
      <c r="B142" s="443"/>
      <c r="C142" s="443"/>
      <c r="D142" s="321" t="str">
        <f t="shared" si="2"/>
        <v/>
      </c>
    </row>
    <row r="143" ht="18.75" spans="1:4">
      <c r="A143" s="442" t="s">
        <v>220</v>
      </c>
      <c r="B143" s="443"/>
      <c r="C143" s="443"/>
      <c r="D143" s="321" t="str">
        <f t="shared" si="2"/>
        <v/>
      </c>
    </row>
    <row r="144" ht="18.75" spans="1:4">
      <c r="A144" s="440" t="s">
        <v>221</v>
      </c>
      <c r="B144" s="443"/>
      <c r="C144" s="443"/>
      <c r="D144" s="321" t="str">
        <f t="shared" si="2"/>
        <v/>
      </c>
    </row>
    <row r="145" ht="18.75" spans="1:4">
      <c r="A145" s="442" t="s">
        <v>146</v>
      </c>
      <c r="B145" s="443"/>
      <c r="C145" s="443"/>
      <c r="D145" s="321" t="str">
        <f t="shared" si="2"/>
        <v/>
      </c>
    </row>
    <row r="146" ht="18.75" spans="1:4">
      <c r="A146" s="442" t="s">
        <v>222</v>
      </c>
      <c r="B146" s="443"/>
      <c r="C146" s="443"/>
      <c r="D146" s="321" t="str">
        <f t="shared" si="2"/>
        <v/>
      </c>
    </row>
    <row r="147" ht="18.75" spans="1:4">
      <c r="A147" s="442" t="s">
        <v>223</v>
      </c>
      <c r="B147" s="441">
        <f>SUM(B148:B152)</f>
        <v>0</v>
      </c>
      <c r="C147" s="441">
        <f>SUM(C148:C152)</f>
        <v>87</v>
      </c>
      <c r="D147" s="321" t="str">
        <f t="shared" si="2"/>
        <v/>
      </c>
    </row>
    <row r="148" ht="18.75" spans="1:4">
      <c r="A148" s="442" t="s">
        <v>137</v>
      </c>
      <c r="B148" s="443"/>
      <c r="C148" s="443"/>
      <c r="D148" s="321" t="str">
        <f t="shared" si="2"/>
        <v/>
      </c>
    </row>
    <row r="149" ht="18.75" spans="1:4">
      <c r="A149" s="442" t="s">
        <v>138</v>
      </c>
      <c r="B149" s="443"/>
      <c r="C149" s="443">
        <v>87</v>
      </c>
      <c r="D149" s="321" t="str">
        <f t="shared" si="2"/>
        <v/>
      </c>
    </row>
    <row r="150" ht="18.75" spans="1:4">
      <c r="A150" s="442" t="s">
        <v>139</v>
      </c>
      <c r="B150" s="443"/>
      <c r="C150" s="443"/>
      <c r="D150" s="321" t="str">
        <f t="shared" si="2"/>
        <v/>
      </c>
    </row>
    <row r="151" ht="18.75" spans="1:4">
      <c r="A151" s="442" t="s">
        <v>224</v>
      </c>
      <c r="B151" s="443"/>
      <c r="C151" s="443"/>
      <c r="D151" s="321" t="str">
        <f t="shared" si="2"/>
        <v/>
      </c>
    </row>
    <row r="152" ht="18.75" spans="1:4">
      <c r="A152" s="442" t="s">
        <v>225</v>
      </c>
      <c r="B152" s="443"/>
      <c r="C152" s="443"/>
      <c r="D152" s="321" t="str">
        <f t="shared" si="2"/>
        <v/>
      </c>
    </row>
    <row r="153" ht="18.75" spans="1:4">
      <c r="A153" s="442" t="s">
        <v>226</v>
      </c>
      <c r="B153" s="441">
        <f>SUM(B154:B159)</f>
        <v>0</v>
      </c>
      <c r="C153" s="441">
        <f>SUM(C154:C159)</f>
        <v>0</v>
      </c>
      <c r="D153" s="321" t="str">
        <f t="shared" si="2"/>
        <v/>
      </c>
    </row>
    <row r="154" ht="18.75" spans="1:4">
      <c r="A154" s="442" t="s">
        <v>137</v>
      </c>
      <c r="B154" s="443"/>
      <c r="C154" s="443"/>
      <c r="D154" s="321" t="str">
        <f t="shared" si="2"/>
        <v/>
      </c>
    </row>
    <row r="155" ht="18.75" spans="1:4">
      <c r="A155" s="442" t="s">
        <v>138</v>
      </c>
      <c r="B155" s="443"/>
      <c r="C155" s="443"/>
      <c r="D155" s="321" t="str">
        <f t="shared" si="2"/>
        <v/>
      </c>
    </row>
    <row r="156" ht="18.75" spans="1:4">
      <c r="A156" s="440" t="s">
        <v>139</v>
      </c>
      <c r="B156" s="443"/>
      <c r="C156" s="443"/>
      <c r="D156" s="321" t="str">
        <f t="shared" si="2"/>
        <v/>
      </c>
    </row>
    <row r="157" ht="18.75" spans="1:4">
      <c r="A157" s="442" t="s">
        <v>151</v>
      </c>
      <c r="B157" s="443"/>
      <c r="C157" s="443"/>
      <c r="D157" s="321" t="str">
        <f t="shared" si="2"/>
        <v/>
      </c>
    </row>
    <row r="158" ht="18.75" spans="1:4">
      <c r="A158" s="442" t="s">
        <v>146</v>
      </c>
      <c r="B158" s="443"/>
      <c r="C158" s="443"/>
      <c r="D158" s="321" t="str">
        <f t="shared" si="2"/>
        <v/>
      </c>
    </row>
    <row r="159" ht="18.75" spans="1:4">
      <c r="A159" s="442" t="s">
        <v>227</v>
      </c>
      <c r="B159" s="443"/>
      <c r="C159" s="443"/>
      <c r="D159" s="321" t="str">
        <f t="shared" si="2"/>
        <v/>
      </c>
    </row>
    <row r="160" ht="18.75" spans="1:4">
      <c r="A160" s="442" t="s">
        <v>228</v>
      </c>
      <c r="B160" s="441">
        <f>SUM(B161:B166)</f>
        <v>331</v>
      </c>
      <c r="C160" s="441">
        <f>SUM(C161:C166)</f>
        <v>223</v>
      </c>
      <c r="D160" s="321">
        <f t="shared" si="2"/>
        <v>-0.326</v>
      </c>
    </row>
    <row r="161" ht="18.75" spans="1:4">
      <c r="A161" s="442" t="s">
        <v>137</v>
      </c>
      <c r="B161" s="443">
        <v>7</v>
      </c>
      <c r="C161" s="443">
        <v>5</v>
      </c>
      <c r="D161" s="321">
        <f t="shared" si="2"/>
        <v>-0.286</v>
      </c>
    </row>
    <row r="162" ht="18.75" spans="1:4">
      <c r="A162" s="442" t="s">
        <v>138</v>
      </c>
      <c r="B162" s="443">
        <v>277</v>
      </c>
      <c r="C162" s="443">
        <v>210</v>
      </c>
      <c r="D162" s="321">
        <f t="shared" si="2"/>
        <v>-0.242</v>
      </c>
    </row>
    <row r="163" ht="18.75" spans="1:4">
      <c r="A163" s="442" t="s">
        <v>139</v>
      </c>
      <c r="B163" s="443">
        <v>0</v>
      </c>
      <c r="C163" s="443"/>
      <c r="D163" s="321" t="str">
        <f t="shared" si="2"/>
        <v/>
      </c>
    </row>
    <row r="164" ht="18.75" spans="1:4">
      <c r="A164" s="442" t="s">
        <v>229</v>
      </c>
      <c r="B164" s="443">
        <v>47</v>
      </c>
      <c r="C164" s="443">
        <v>8</v>
      </c>
      <c r="D164" s="321">
        <f t="shared" si="2"/>
        <v>-0.83</v>
      </c>
    </row>
    <row r="165" ht="18.75" spans="1:4">
      <c r="A165" s="442" t="s">
        <v>146</v>
      </c>
      <c r="B165" s="443">
        <v>0</v>
      </c>
      <c r="C165" s="443"/>
      <c r="D165" s="321" t="str">
        <f t="shared" si="2"/>
        <v/>
      </c>
    </row>
    <row r="166" ht="18.75" spans="1:4">
      <c r="A166" s="442" t="s">
        <v>230</v>
      </c>
      <c r="B166" s="443">
        <v>0</v>
      </c>
      <c r="C166" s="443"/>
      <c r="D166" s="321" t="str">
        <f t="shared" si="2"/>
        <v/>
      </c>
    </row>
    <row r="167" ht="33" spans="1:4">
      <c r="A167" s="442" t="s">
        <v>231</v>
      </c>
      <c r="B167" s="441">
        <f>SUM(B168:B173)</f>
        <v>16</v>
      </c>
      <c r="C167" s="441">
        <f>SUM(C168:C173)</f>
        <v>1570</v>
      </c>
      <c r="D167" s="321">
        <f t="shared" si="2"/>
        <v>97.125</v>
      </c>
    </row>
    <row r="168" ht="18.75" spans="1:4">
      <c r="A168" s="442" t="s">
        <v>137</v>
      </c>
      <c r="B168" s="443">
        <v>8</v>
      </c>
      <c r="C168" s="443"/>
      <c r="D168" s="321">
        <f t="shared" si="2"/>
        <v>-1</v>
      </c>
    </row>
    <row r="169" ht="18.75" spans="1:4">
      <c r="A169" s="442" t="s">
        <v>138</v>
      </c>
      <c r="B169" s="443">
        <v>8</v>
      </c>
      <c r="C169" s="443">
        <v>1494</v>
      </c>
      <c r="D169" s="321">
        <f t="shared" si="2"/>
        <v>185.75</v>
      </c>
    </row>
    <row r="170" ht="18.75" spans="1:4">
      <c r="A170" s="442" t="s">
        <v>139</v>
      </c>
      <c r="B170" s="443"/>
      <c r="C170" s="443"/>
      <c r="D170" s="321" t="str">
        <f t="shared" si="2"/>
        <v/>
      </c>
    </row>
    <row r="171" ht="18.75" spans="1:4">
      <c r="A171" s="442" t="s">
        <v>232</v>
      </c>
      <c r="B171" s="443"/>
      <c r="C171" s="443"/>
      <c r="D171" s="321" t="str">
        <f t="shared" si="2"/>
        <v/>
      </c>
    </row>
    <row r="172" ht="18.75" spans="1:4">
      <c r="A172" s="442" t="s">
        <v>146</v>
      </c>
      <c r="B172" s="443"/>
      <c r="C172" s="443"/>
      <c r="D172" s="321" t="str">
        <f t="shared" si="2"/>
        <v/>
      </c>
    </row>
    <row r="173" ht="33" spans="1:4">
      <c r="A173" s="442" t="s">
        <v>233</v>
      </c>
      <c r="B173" s="443"/>
      <c r="C173" s="443">
        <v>76</v>
      </c>
      <c r="D173" s="321" t="str">
        <f t="shared" si="2"/>
        <v/>
      </c>
    </row>
    <row r="174" ht="18.75" spans="1:4">
      <c r="A174" s="442" t="s">
        <v>234</v>
      </c>
      <c r="B174" s="441">
        <f>SUM(B175:B180)</f>
        <v>1194</v>
      </c>
      <c r="C174" s="441">
        <f>SUM(C175:C180)</f>
        <v>38</v>
      </c>
      <c r="D174" s="321">
        <f t="shared" si="2"/>
        <v>-0.968</v>
      </c>
    </row>
    <row r="175" ht="18.75" spans="1:4">
      <c r="A175" s="442" t="s">
        <v>137</v>
      </c>
      <c r="B175" s="443"/>
      <c r="C175" s="443"/>
      <c r="D175" s="321" t="str">
        <f t="shared" si="2"/>
        <v/>
      </c>
    </row>
    <row r="176" ht="18.75" spans="1:4">
      <c r="A176" s="442" t="s">
        <v>138</v>
      </c>
      <c r="B176" s="443">
        <v>1194</v>
      </c>
      <c r="C176" s="443">
        <v>38</v>
      </c>
      <c r="D176" s="321">
        <f t="shared" si="2"/>
        <v>-0.968</v>
      </c>
    </row>
    <row r="177" ht="18.75" spans="1:4">
      <c r="A177" s="442" t="s">
        <v>139</v>
      </c>
      <c r="B177" s="443"/>
      <c r="C177" s="443"/>
      <c r="D177" s="321" t="str">
        <f t="shared" si="2"/>
        <v/>
      </c>
    </row>
    <row r="178" ht="18.75" spans="1:4">
      <c r="A178" s="442" t="s">
        <v>235</v>
      </c>
      <c r="B178" s="443"/>
      <c r="C178" s="443"/>
      <c r="D178" s="321" t="str">
        <f t="shared" si="2"/>
        <v/>
      </c>
    </row>
    <row r="179" ht="18.75" spans="1:4">
      <c r="A179" s="442" t="s">
        <v>146</v>
      </c>
      <c r="B179" s="443"/>
      <c r="C179" s="443"/>
      <c r="D179" s="321" t="str">
        <f t="shared" si="2"/>
        <v/>
      </c>
    </row>
    <row r="180" ht="18.75" spans="1:4">
      <c r="A180" s="442" t="s">
        <v>236</v>
      </c>
      <c r="B180" s="443"/>
      <c r="C180" s="443"/>
      <c r="D180" s="321" t="str">
        <f t="shared" si="2"/>
        <v/>
      </c>
    </row>
    <row r="181" ht="18.75" spans="1:4">
      <c r="A181" s="442" t="s">
        <v>237</v>
      </c>
      <c r="B181" s="441">
        <f>SUM(B182:B187)</f>
        <v>540</v>
      </c>
      <c r="C181" s="441">
        <f>SUM(C182:C187)</f>
        <v>44</v>
      </c>
      <c r="D181" s="321">
        <f t="shared" si="2"/>
        <v>-0.919</v>
      </c>
    </row>
    <row r="182" ht="18.75" spans="1:4">
      <c r="A182" s="440" t="s">
        <v>137</v>
      </c>
      <c r="B182" s="443"/>
      <c r="C182" s="443"/>
      <c r="D182" s="321" t="str">
        <f t="shared" si="2"/>
        <v/>
      </c>
    </row>
    <row r="183" ht="18.75" spans="1:4">
      <c r="A183" s="442" t="s">
        <v>138</v>
      </c>
      <c r="B183" s="443">
        <v>540</v>
      </c>
      <c r="C183" s="443">
        <v>43</v>
      </c>
      <c r="D183" s="321">
        <f t="shared" si="2"/>
        <v>-0.92</v>
      </c>
    </row>
    <row r="184" ht="18.75" spans="1:4">
      <c r="A184" s="442" t="s">
        <v>139</v>
      </c>
      <c r="B184" s="443"/>
      <c r="C184" s="443"/>
      <c r="D184" s="321" t="str">
        <f t="shared" si="2"/>
        <v/>
      </c>
    </row>
    <row r="185" ht="18.75" spans="1:4">
      <c r="A185" s="442" t="s">
        <v>238</v>
      </c>
      <c r="B185" s="443"/>
      <c r="C185" s="443"/>
      <c r="D185" s="321" t="str">
        <f t="shared" si="2"/>
        <v/>
      </c>
    </row>
    <row r="186" ht="18.75" spans="1:4">
      <c r="A186" s="442" t="s">
        <v>146</v>
      </c>
      <c r="B186" s="443"/>
      <c r="C186" s="443"/>
      <c r="D186" s="321" t="str">
        <f t="shared" si="2"/>
        <v/>
      </c>
    </row>
    <row r="187" ht="18.75" spans="1:4">
      <c r="A187" s="442" t="s">
        <v>239</v>
      </c>
      <c r="B187" s="443"/>
      <c r="C187" s="443">
        <v>1</v>
      </c>
      <c r="D187" s="321" t="str">
        <f t="shared" si="2"/>
        <v/>
      </c>
    </row>
    <row r="188" ht="18.75" spans="1:4">
      <c r="A188" s="442" t="s">
        <v>240</v>
      </c>
      <c r="B188" s="441">
        <f>SUM(B189:B195)</f>
        <v>20</v>
      </c>
      <c r="C188" s="441">
        <f>SUM(C189:C195)</f>
        <v>0</v>
      </c>
      <c r="D188" s="321">
        <f t="shared" si="2"/>
        <v>-1</v>
      </c>
    </row>
    <row r="189" ht="18.75" spans="1:4">
      <c r="A189" s="442" t="s">
        <v>137</v>
      </c>
      <c r="B189" s="443"/>
      <c r="C189" s="443"/>
      <c r="D189" s="321" t="str">
        <f t="shared" si="2"/>
        <v/>
      </c>
    </row>
    <row r="190" ht="18.75" spans="1:4">
      <c r="A190" s="442" t="s">
        <v>138</v>
      </c>
      <c r="B190" s="443">
        <v>20</v>
      </c>
      <c r="C190" s="443"/>
      <c r="D190" s="321">
        <f t="shared" si="2"/>
        <v>-1</v>
      </c>
    </row>
    <row r="191" ht="18.75" spans="1:4">
      <c r="A191" s="442" t="s">
        <v>139</v>
      </c>
      <c r="B191" s="443"/>
      <c r="C191" s="443"/>
      <c r="D191" s="321" t="str">
        <f t="shared" si="2"/>
        <v/>
      </c>
    </row>
    <row r="192" ht="18.75" spans="1:4">
      <c r="A192" s="442" t="s">
        <v>241</v>
      </c>
      <c r="B192" s="443"/>
      <c r="C192" s="443"/>
      <c r="D192" s="321" t="str">
        <f t="shared" si="2"/>
        <v/>
      </c>
    </row>
    <row r="193" ht="18.75" spans="1:4">
      <c r="A193" s="442" t="s">
        <v>242</v>
      </c>
      <c r="B193" s="443"/>
      <c r="C193" s="443"/>
      <c r="D193" s="321" t="str">
        <f t="shared" si="2"/>
        <v/>
      </c>
    </row>
    <row r="194" ht="18.75" spans="1:4">
      <c r="A194" s="442" t="s">
        <v>146</v>
      </c>
      <c r="B194" s="443"/>
      <c r="C194" s="443"/>
      <c r="D194" s="321" t="str">
        <f t="shared" si="2"/>
        <v/>
      </c>
    </row>
    <row r="195" ht="18.75" spans="1:4">
      <c r="A195" s="442" t="s">
        <v>243</v>
      </c>
      <c r="B195" s="443"/>
      <c r="C195" s="443"/>
      <c r="D195" s="321" t="str">
        <f t="shared" si="2"/>
        <v/>
      </c>
    </row>
    <row r="196" ht="18.75" spans="1:4">
      <c r="A196" s="442" t="s">
        <v>244</v>
      </c>
      <c r="B196" s="441">
        <f>SUM(B197:B201)</f>
        <v>0</v>
      </c>
      <c r="C196" s="441">
        <f>SUM(C197:C201)</f>
        <v>0</v>
      </c>
      <c r="D196" s="321" t="str">
        <f t="shared" ref="D196:D259" si="3">IF(B196&gt;0,C196/B196-1,IF(B196&lt;0,-(C196/B196-1),""))</f>
        <v/>
      </c>
    </row>
    <row r="197" ht="18.75" spans="1:4">
      <c r="A197" s="442" t="s">
        <v>137</v>
      </c>
      <c r="B197" s="443"/>
      <c r="C197" s="443"/>
      <c r="D197" s="321" t="str">
        <f t="shared" si="3"/>
        <v/>
      </c>
    </row>
    <row r="198" ht="18.75" spans="1:4">
      <c r="A198" s="440" t="s">
        <v>138</v>
      </c>
      <c r="B198" s="443"/>
      <c r="C198" s="443"/>
      <c r="D198" s="321" t="str">
        <f t="shared" si="3"/>
        <v/>
      </c>
    </row>
    <row r="199" ht="18.75" spans="1:4">
      <c r="A199" s="442" t="s">
        <v>139</v>
      </c>
      <c r="B199" s="443"/>
      <c r="C199" s="443"/>
      <c r="D199" s="321" t="str">
        <f t="shared" si="3"/>
        <v/>
      </c>
    </row>
    <row r="200" ht="18.75" spans="1:4">
      <c r="A200" s="442" t="s">
        <v>146</v>
      </c>
      <c r="B200" s="443"/>
      <c r="C200" s="443"/>
      <c r="D200" s="321" t="str">
        <f t="shared" si="3"/>
        <v/>
      </c>
    </row>
    <row r="201" ht="18.75" spans="1:4">
      <c r="A201" s="442" t="s">
        <v>245</v>
      </c>
      <c r="B201" s="443"/>
      <c r="C201" s="443"/>
      <c r="D201" s="321" t="str">
        <f t="shared" si="3"/>
        <v/>
      </c>
    </row>
    <row r="202" ht="18.75" spans="1:4">
      <c r="A202" s="442" t="s">
        <v>246</v>
      </c>
      <c r="B202" s="441">
        <f>SUM(B203:B207)</f>
        <v>7</v>
      </c>
      <c r="C202" s="441">
        <f>SUM(C203:C207)</f>
        <v>4</v>
      </c>
      <c r="D202" s="321">
        <f t="shared" si="3"/>
        <v>-0.429</v>
      </c>
    </row>
    <row r="203" ht="18.75" spans="1:4">
      <c r="A203" s="442" t="s">
        <v>137</v>
      </c>
      <c r="B203" s="443">
        <v>0</v>
      </c>
      <c r="C203" s="443"/>
      <c r="D203" s="321" t="str">
        <f t="shared" si="3"/>
        <v/>
      </c>
    </row>
    <row r="204" ht="18.75" spans="1:4">
      <c r="A204" s="442" t="s">
        <v>138</v>
      </c>
      <c r="B204" s="443">
        <v>1</v>
      </c>
      <c r="C204" s="443"/>
      <c r="D204" s="321">
        <f t="shared" si="3"/>
        <v>-1</v>
      </c>
    </row>
    <row r="205" ht="18.75" spans="1:4">
      <c r="A205" s="442" t="s">
        <v>139</v>
      </c>
      <c r="B205" s="443">
        <v>0</v>
      </c>
      <c r="C205" s="443"/>
      <c r="D205" s="321" t="str">
        <f t="shared" si="3"/>
        <v/>
      </c>
    </row>
    <row r="206" ht="18.75" spans="1:4">
      <c r="A206" s="442" t="s">
        <v>146</v>
      </c>
      <c r="B206" s="443">
        <v>0</v>
      </c>
      <c r="C206" s="443"/>
      <c r="D206" s="321" t="str">
        <f t="shared" si="3"/>
        <v/>
      </c>
    </row>
    <row r="207" ht="18.75" spans="1:4">
      <c r="A207" s="442" t="s">
        <v>247</v>
      </c>
      <c r="B207" s="443">
        <v>6</v>
      </c>
      <c r="C207" s="443">
        <v>4</v>
      </c>
      <c r="D207" s="321">
        <f t="shared" si="3"/>
        <v>-0.333</v>
      </c>
    </row>
    <row r="208" ht="18.75" spans="1:4">
      <c r="A208" s="442" t="s">
        <v>248</v>
      </c>
      <c r="B208" s="441">
        <f>SUM(B209:B214)</f>
        <v>0</v>
      </c>
      <c r="C208" s="441">
        <f>SUM(C209:C214)</f>
        <v>0</v>
      </c>
      <c r="D208" s="321" t="str">
        <f t="shared" si="3"/>
        <v/>
      </c>
    </row>
    <row r="209" ht="18.75" spans="1:4">
      <c r="A209" s="442" t="s">
        <v>137</v>
      </c>
      <c r="B209" s="443"/>
      <c r="C209" s="443"/>
      <c r="D209" s="321" t="str">
        <f t="shared" si="3"/>
        <v/>
      </c>
    </row>
    <row r="210" ht="18.75" spans="1:4">
      <c r="A210" s="442" t="s">
        <v>138</v>
      </c>
      <c r="B210" s="443"/>
      <c r="C210" s="443"/>
      <c r="D210" s="321" t="str">
        <f t="shared" si="3"/>
        <v/>
      </c>
    </row>
    <row r="211" ht="18.75" spans="1:4">
      <c r="A211" s="442" t="s">
        <v>139</v>
      </c>
      <c r="B211" s="443"/>
      <c r="C211" s="443"/>
      <c r="D211" s="321" t="str">
        <f t="shared" si="3"/>
        <v/>
      </c>
    </row>
    <row r="212" ht="18.75" spans="1:4">
      <c r="A212" s="442" t="s">
        <v>249</v>
      </c>
      <c r="B212" s="443"/>
      <c r="C212" s="443"/>
      <c r="D212" s="321" t="str">
        <f t="shared" si="3"/>
        <v/>
      </c>
    </row>
    <row r="213" ht="18.75" spans="1:4">
      <c r="A213" s="442" t="s">
        <v>146</v>
      </c>
      <c r="B213" s="443"/>
      <c r="C213" s="443"/>
      <c r="D213" s="321" t="str">
        <f t="shared" si="3"/>
        <v/>
      </c>
    </row>
    <row r="214" ht="18.75" spans="1:4">
      <c r="A214" s="442" t="s">
        <v>250</v>
      </c>
      <c r="B214" s="443"/>
      <c r="C214" s="443"/>
      <c r="D214" s="321" t="str">
        <f t="shared" si="3"/>
        <v/>
      </c>
    </row>
    <row r="215" ht="18.75" spans="1:4">
      <c r="A215" s="442" t="s">
        <v>251</v>
      </c>
      <c r="B215" s="441">
        <f>SUM(B216:B229)</f>
        <v>857</v>
      </c>
      <c r="C215" s="441">
        <f>SUM(C216:C229)</f>
        <v>655</v>
      </c>
      <c r="D215" s="321">
        <f t="shared" si="3"/>
        <v>-0.236</v>
      </c>
    </row>
    <row r="216" ht="18.75" spans="1:4">
      <c r="A216" s="442" t="s">
        <v>137</v>
      </c>
      <c r="B216" s="443">
        <v>0</v>
      </c>
      <c r="C216" s="443"/>
      <c r="D216" s="321" t="str">
        <f t="shared" si="3"/>
        <v/>
      </c>
    </row>
    <row r="217" ht="18.75" spans="1:4">
      <c r="A217" s="442" t="s">
        <v>138</v>
      </c>
      <c r="B217" s="443">
        <v>197</v>
      </c>
      <c r="C217" s="443">
        <v>182</v>
      </c>
      <c r="D217" s="321">
        <f t="shared" si="3"/>
        <v>-0.076</v>
      </c>
    </row>
    <row r="218" ht="18.75" spans="1:4">
      <c r="A218" s="442" t="s">
        <v>139</v>
      </c>
      <c r="B218" s="443">
        <v>0</v>
      </c>
      <c r="C218" s="443"/>
      <c r="D218" s="321" t="str">
        <f t="shared" si="3"/>
        <v/>
      </c>
    </row>
    <row r="219" ht="18.75" spans="1:4">
      <c r="A219" s="442" t="s">
        <v>252</v>
      </c>
      <c r="B219" s="443">
        <v>75</v>
      </c>
      <c r="C219" s="443">
        <v>75</v>
      </c>
      <c r="D219" s="321">
        <f t="shared" si="3"/>
        <v>0</v>
      </c>
    </row>
    <row r="220" ht="18.75" spans="1:4">
      <c r="A220" s="442" t="s">
        <v>253</v>
      </c>
      <c r="B220" s="443">
        <v>75</v>
      </c>
      <c r="C220" s="443">
        <v>86</v>
      </c>
      <c r="D220" s="321">
        <f t="shared" si="3"/>
        <v>0.147</v>
      </c>
    </row>
    <row r="221" ht="18.75" spans="1:4">
      <c r="A221" s="442" t="s">
        <v>178</v>
      </c>
      <c r="B221" s="443">
        <v>200</v>
      </c>
      <c r="C221" s="443"/>
      <c r="D221" s="321">
        <f t="shared" si="3"/>
        <v>-1</v>
      </c>
    </row>
    <row r="222" ht="18.75" spans="1:4">
      <c r="A222" s="442" t="s">
        <v>254</v>
      </c>
      <c r="B222" s="443">
        <v>45</v>
      </c>
      <c r="C222" s="443">
        <v>30</v>
      </c>
      <c r="D222" s="321">
        <f t="shared" si="3"/>
        <v>-0.333</v>
      </c>
    </row>
    <row r="223" ht="18.75" spans="1:4">
      <c r="A223" s="442" t="s">
        <v>255</v>
      </c>
      <c r="B223" s="443">
        <v>0</v>
      </c>
      <c r="C223" s="443"/>
      <c r="D223" s="321" t="str">
        <f t="shared" si="3"/>
        <v/>
      </c>
    </row>
    <row r="224" ht="18.75" spans="1:4">
      <c r="A224" s="442" t="s">
        <v>256</v>
      </c>
      <c r="B224" s="443">
        <v>0</v>
      </c>
      <c r="C224" s="443"/>
      <c r="D224" s="321" t="str">
        <f t="shared" si="3"/>
        <v/>
      </c>
    </row>
    <row r="225" ht="18.75" spans="1:4">
      <c r="A225" s="442" t="s">
        <v>257</v>
      </c>
      <c r="B225" s="443">
        <v>0</v>
      </c>
      <c r="C225" s="443"/>
      <c r="D225" s="321" t="str">
        <f t="shared" si="3"/>
        <v/>
      </c>
    </row>
    <row r="226" ht="18.75" spans="1:4">
      <c r="A226" s="442" t="s">
        <v>258</v>
      </c>
      <c r="B226" s="443">
        <v>73</v>
      </c>
      <c r="C226" s="443">
        <v>78</v>
      </c>
      <c r="D226" s="321">
        <f t="shared" si="3"/>
        <v>0.068</v>
      </c>
    </row>
    <row r="227" ht="18.75" spans="1:4">
      <c r="A227" s="442" t="s">
        <v>259</v>
      </c>
      <c r="B227" s="443">
        <v>192</v>
      </c>
      <c r="C227" s="443">
        <v>204</v>
      </c>
      <c r="D227" s="321">
        <f t="shared" si="3"/>
        <v>0.063</v>
      </c>
    </row>
    <row r="228" ht="18.75" spans="1:4">
      <c r="A228" s="442" t="s">
        <v>146</v>
      </c>
      <c r="B228" s="443">
        <v>0</v>
      </c>
      <c r="C228" s="443"/>
      <c r="D228" s="321" t="str">
        <f t="shared" si="3"/>
        <v/>
      </c>
    </row>
    <row r="229" ht="18.75" spans="1:4">
      <c r="A229" s="442" t="s">
        <v>260</v>
      </c>
      <c r="B229" s="443">
        <v>0</v>
      </c>
      <c r="C229" s="443"/>
      <c r="D229" s="321" t="str">
        <f t="shared" si="3"/>
        <v/>
      </c>
    </row>
    <row r="230" ht="18.75" spans="1:4">
      <c r="A230" s="444" t="s">
        <v>261</v>
      </c>
      <c r="B230" s="441">
        <f>SUM(B231:B236)</f>
        <v>101</v>
      </c>
      <c r="C230" s="441">
        <f>SUM(C231:C236)</f>
        <v>2723</v>
      </c>
      <c r="D230" s="321">
        <f t="shared" si="3"/>
        <v>25.96</v>
      </c>
    </row>
    <row r="231" ht="18.75" spans="1:4">
      <c r="A231" s="442" t="s">
        <v>137</v>
      </c>
      <c r="B231" s="443"/>
      <c r="C231" s="443"/>
      <c r="D231" s="321" t="str">
        <f t="shared" si="3"/>
        <v/>
      </c>
    </row>
    <row r="232" ht="18.75" spans="1:4">
      <c r="A232" s="442" t="s">
        <v>138</v>
      </c>
      <c r="B232" s="443"/>
      <c r="C232" s="443">
        <v>15</v>
      </c>
      <c r="D232" s="321" t="str">
        <f t="shared" si="3"/>
        <v/>
      </c>
    </row>
    <row r="233" ht="18.75" spans="1:4">
      <c r="A233" s="442" t="s">
        <v>139</v>
      </c>
      <c r="B233" s="443"/>
      <c r="C233" s="443"/>
      <c r="D233" s="321" t="str">
        <f t="shared" si="3"/>
        <v/>
      </c>
    </row>
    <row r="234" ht="18.75" spans="1:4">
      <c r="A234" s="442" t="s">
        <v>232</v>
      </c>
      <c r="B234" s="443">
        <v>101</v>
      </c>
      <c r="C234" s="443">
        <v>2708</v>
      </c>
      <c r="D234" s="321">
        <f t="shared" si="3"/>
        <v>25.812</v>
      </c>
    </row>
    <row r="235" ht="18.75" spans="1:4">
      <c r="A235" s="442" t="s">
        <v>146</v>
      </c>
      <c r="B235" s="443"/>
      <c r="C235" s="443"/>
      <c r="D235" s="321" t="str">
        <f t="shared" si="3"/>
        <v/>
      </c>
    </row>
    <row r="236" ht="18.75" spans="1:4">
      <c r="A236" s="442" t="s">
        <v>262</v>
      </c>
      <c r="B236" s="443"/>
      <c r="C236" s="443"/>
      <c r="D236" s="321" t="str">
        <f t="shared" si="3"/>
        <v/>
      </c>
    </row>
    <row r="237" ht="18.75" spans="1:4">
      <c r="A237" s="442" t="s">
        <v>263</v>
      </c>
      <c r="B237" s="441">
        <f>SUM(B238:B243)</f>
        <v>50</v>
      </c>
      <c r="C237" s="441">
        <f>SUM(C238:C243)</f>
        <v>130</v>
      </c>
      <c r="D237" s="321">
        <f t="shared" si="3"/>
        <v>1.6</v>
      </c>
    </row>
    <row r="238" ht="18.75" spans="1:4">
      <c r="A238" s="442" t="s">
        <v>137</v>
      </c>
      <c r="B238" s="443"/>
      <c r="C238" s="443">
        <v>100</v>
      </c>
      <c r="D238" s="321" t="str">
        <f t="shared" si="3"/>
        <v/>
      </c>
    </row>
    <row r="239" ht="18.75" spans="1:4">
      <c r="A239" s="442" t="s">
        <v>138</v>
      </c>
      <c r="B239" s="443"/>
      <c r="C239" s="443"/>
      <c r="D239" s="321" t="str">
        <f t="shared" si="3"/>
        <v/>
      </c>
    </row>
    <row r="240" ht="18.75" spans="1:4">
      <c r="A240" s="442" t="s">
        <v>139</v>
      </c>
      <c r="B240" s="443"/>
      <c r="C240" s="443"/>
      <c r="D240" s="321" t="str">
        <f t="shared" si="3"/>
        <v/>
      </c>
    </row>
    <row r="241" ht="18.75" spans="1:4">
      <c r="A241" s="442" t="s">
        <v>264</v>
      </c>
      <c r="B241" s="443">
        <v>50</v>
      </c>
      <c r="C241" s="443">
        <v>30</v>
      </c>
      <c r="D241" s="321">
        <f t="shared" si="3"/>
        <v>-0.4</v>
      </c>
    </row>
    <row r="242" ht="18.75" spans="1:4">
      <c r="A242" s="445" t="s">
        <v>146</v>
      </c>
      <c r="B242" s="446"/>
      <c r="C242" s="446"/>
      <c r="D242" s="321" t="str">
        <f t="shared" si="3"/>
        <v/>
      </c>
    </row>
    <row r="243" ht="18.75" spans="1:4">
      <c r="A243" s="442" t="s">
        <v>265</v>
      </c>
      <c r="B243" s="443"/>
      <c r="C243" s="443"/>
      <c r="D243" s="321" t="str">
        <f t="shared" si="3"/>
        <v/>
      </c>
    </row>
    <row r="244" ht="18.75" spans="1:4">
      <c r="A244" s="447" t="s">
        <v>266</v>
      </c>
      <c r="B244" s="441">
        <f>SUM(B245:B249)</f>
        <v>0</v>
      </c>
      <c r="C244" s="441">
        <f>SUM(C245:C249)</f>
        <v>0</v>
      </c>
      <c r="D244" s="321" t="str">
        <f t="shared" si="3"/>
        <v/>
      </c>
    </row>
    <row r="245" ht="18.75" spans="1:4">
      <c r="A245" s="447" t="s">
        <v>137</v>
      </c>
      <c r="B245" s="446"/>
      <c r="C245" s="446"/>
      <c r="D245" s="321" t="str">
        <f t="shared" si="3"/>
        <v/>
      </c>
    </row>
    <row r="246" ht="18.75" spans="1:4">
      <c r="A246" s="447" t="s">
        <v>138</v>
      </c>
      <c r="B246" s="446"/>
      <c r="C246" s="446"/>
      <c r="D246" s="321" t="str">
        <f t="shared" si="3"/>
        <v/>
      </c>
    </row>
    <row r="247" ht="18.75" spans="1:4">
      <c r="A247" s="447" t="s">
        <v>139</v>
      </c>
      <c r="B247" s="446"/>
      <c r="C247" s="446"/>
      <c r="D247" s="321" t="str">
        <f t="shared" si="3"/>
        <v/>
      </c>
    </row>
    <row r="248" ht="18.75" spans="1:4">
      <c r="A248" s="447" t="s">
        <v>146</v>
      </c>
      <c r="B248" s="446"/>
      <c r="C248" s="446"/>
      <c r="D248" s="321" t="str">
        <f t="shared" si="3"/>
        <v/>
      </c>
    </row>
    <row r="249" ht="18.75" spans="1:4">
      <c r="A249" s="447" t="s">
        <v>267</v>
      </c>
      <c r="B249" s="446"/>
      <c r="C249" s="446"/>
      <c r="D249" s="321" t="str">
        <f t="shared" si="3"/>
        <v/>
      </c>
    </row>
    <row r="250" ht="18.75" spans="1:4">
      <c r="A250" s="442" t="s">
        <v>268</v>
      </c>
      <c r="B250" s="441">
        <f>SUM(B251:B252)</f>
        <v>0</v>
      </c>
      <c r="C250" s="441">
        <f>SUM(C251:C252)</f>
        <v>24</v>
      </c>
      <c r="D250" s="321" t="str">
        <f t="shared" si="3"/>
        <v/>
      </c>
    </row>
    <row r="251" ht="18.75" spans="1:4">
      <c r="A251" s="442" t="s">
        <v>269</v>
      </c>
      <c r="B251" s="443"/>
      <c r="C251" s="443"/>
      <c r="D251" s="321" t="str">
        <f t="shared" si="3"/>
        <v/>
      </c>
    </row>
    <row r="252" ht="18.75" spans="1:4">
      <c r="A252" s="442" t="s">
        <v>270</v>
      </c>
      <c r="B252" s="443"/>
      <c r="C252" s="443">
        <v>24</v>
      </c>
      <c r="D252" s="321" t="str">
        <f t="shared" si="3"/>
        <v/>
      </c>
    </row>
    <row r="253" ht="18.75" spans="1:4">
      <c r="A253" s="440" t="s">
        <v>271</v>
      </c>
      <c r="B253" s="441">
        <f>SUM(B254,B261,B264,B267,B273,B278,B291,B280,B285)</f>
        <v>0</v>
      </c>
      <c r="C253" s="441">
        <f>SUM(C254,C261,C264,C267,C273,C278,C291,C280,C285)</f>
        <v>0</v>
      </c>
      <c r="D253" s="321" t="str">
        <f t="shared" si="3"/>
        <v/>
      </c>
    </row>
    <row r="254" ht="18.75" spans="1:4">
      <c r="A254" s="440" t="s">
        <v>272</v>
      </c>
      <c r="B254" s="441">
        <f>SUM(B255:B260)</f>
        <v>0</v>
      </c>
      <c r="C254" s="441">
        <f>SUM(C255:C260)</f>
        <v>0</v>
      </c>
      <c r="D254" s="321" t="str">
        <f t="shared" si="3"/>
        <v/>
      </c>
    </row>
    <row r="255" ht="18.75" spans="1:4">
      <c r="A255" s="440" t="s">
        <v>137</v>
      </c>
      <c r="B255" s="443"/>
      <c r="C255" s="443"/>
      <c r="D255" s="321" t="str">
        <f t="shared" si="3"/>
        <v/>
      </c>
    </row>
    <row r="256" ht="18.75" spans="1:4">
      <c r="A256" s="440" t="s">
        <v>138</v>
      </c>
      <c r="B256" s="443"/>
      <c r="C256" s="443"/>
      <c r="D256" s="321" t="str">
        <f t="shared" si="3"/>
        <v/>
      </c>
    </row>
    <row r="257" ht="18.75" spans="1:4">
      <c r="A257" s="440" t="s">
        <v>139</v>
      </c>
      <c r="B257" s="443"/>
      <c r="C257" s="443"/>
      <c r="D257" s="321" t="str">
        <f t="shared" si="3"/>
        <v/>
      </c>
    </row>
    <row r="258" ht="18.75" spans="1:4">
      <c r="A258" s="440" t="s">
        <v>232</v>
      </c>
      <c r="B258" s="443"/>
      <c r="C258" s="443"/>
      <c r="D258" s="321" t="str">
        <f t="shared" si="3"/>
        <v/>
      </c>
    </row>
    <row r="259" ht="18.75" spans="1:4">
      <c r="A259" s="440" t="s">
        <v>146</v>
      </c>
      <c r="B259" s="443"/>
      <c r="C259" s="443"/>
      <c r="D259" s="321" t="str">
        <f t="shared" si="3"/>
        <v/>
      </c>
    </row>
    <row r="260" ht="18.75" spans="1:4">
      <c r="A260" s="440" t="s">
        <v>273</v>
      </c>
      <c r="B260" s="443"/>
      <c r="C260" s="443"/>
      <c r="D260" s="321" t="str">
        <f t="shared" ref="D260:D323" si="4">IF(B260&gt;0,C260/B260-1,IF(B260&lt;0,-(C260/B260-1),""))</f>
        <v/>
      </c>
    </row>
    <row r="261" ht="18.75" spans="1:4">
      <c r="A261" s="440" t="s">
        <v>274</v>
      </c>
      <c r="B261" s="441">
        <f>SUM(B262:B263)</f>
        <v>0</v>
      </c>
      <c r="C261" s="441">
        <f>SUM(C262:C263)</f>
        <v>0</v>
      </c>
      <c r="D261" s="321" t="str">
        <f t="shared" si="4"/>
        <v/>
      </c>
    </row>
    <row r="262" ht="18.75" spans="1:4">
      <c r="A262" s="440" t="s">
        <v>275</v>
      </c>
      <c r="B262" s="443"/>
      <c r="C262" s="443"/>
      <c r="D262" s="321" t="str">
        <f t="shared" si="4"/>
        <v/>
      </c>
    </row>
    <row r="263" ht="18.75" spans="1:4">
      <c r="A263" s="440" t="s">
        <v>276</v>
      </c>
      <c r="B263" s="443"/>
      <c r="C263" s="443"/>
      <c r="D263" s="321" t="str">
        <f t="shared" si="4"/>
        <v/>
      </c>
    </row>
    <row r="264" ht="18.75" spans="1:4">
      <c r="A264" s="440" t="s">
        <v>277</v>
      </c>
      <c r="B264" s="441">
        <f>SUM(B265:B266)</f>
        <v>0</v>
      </c>
      <c r="C264" s="441">
        <f>SUM(C265:C266)</f>
        <v>0</v>
      </c>
      <c r="D264" s="321" t="str">
        <f t="shared" si="4"/>
        <v/>
      </c>
    </row>
    <row r="265" ht="18.75" spans="1:4">
      <c r="A265" s="440" t="s">
        <v>278</v>
      </c>
      <c r="B265" s="443"/>
      <c r="C265" s="443"/>
      <c r="D265" s="321" t="str">
        <f t="shared" si="4"/>
        <v/>
      </c>
    </row>
    <row r="266" ht="18.75" spans="1:4">
      <c r="A266" s="440" t="s">
        <v>279</v>
      </c>
      <c r="B266" s="443"/>
      <c r="C266" s="443"/>
      <c r="D266" s="321" t="str">
        <f t="shared" si="4"/>
        <v/>
      </c>
    </row>
    <row r="267" ht="18.75" spans="1:4">
      <c r="A267" s="440" t="s">
        <v>280</v>
      </c>
      <c r="B267" s="441">
        <f>SUM(B268:B272)</f>
        <v>0</v>
      </c>
      <c r="C267" s="441">
        <f>SUM(C268:C272)</f>
        <v>0</v>
      </c>
      <c r="D267" s="321" t="str">
        <f t="shared" si="4"/>
        <v/>
      </c>
    </row>
    <row r="268" ht="18.75" spans="1:4">
      <c r="A268" s="440" t="s">
        <v>281</v>
      </c>
      <c r="B268" s="443"/>
      <c r="C268" s="443"/>
      <c r="D268" s="321" t="str">
        <f t="shared" si="4"/>
        <v/>
      </c>
    </row>
    <row r="269" ht="18.75" spans="1:4">
      <c r="A269" s="440" t="s">
        <v>282</v>
      </c>
      <c r="B269" s="443"/>
      <c r="C269" s="443"/>
      <c r="D269" s="321" t="str">
        <f t="shared" si="4"/>
        <v/>
      </c>
    </row>
    <row r="270" ht="18.75" spans="1:4">
      <c r="A270" s="440" t="s">
        <v>283</v>
      </c>
      <c r="B270" s="443"/>
      <c r="C270" s="443"/>
      <c r="D270" s="321" t="str">
        <f t="shared" si="4"/>
        <v/>
      </c>
    </row>
    <row r="271" ht="18.75" spans="1:4">
      <c r="A271" s="440" t="s">
        <v>284</v>
      </c>
      <c r="B271" s="443"/>
      <c r="C271" s="443"/>
      <c r="D271" s="321" t="str">
        <f t="shared" si="4"/>
        <v/>
      </c>
    </row>
    <row r="272" ht="18.75" spans="1:4">
      <c r="A272" s="440" t="s">
        <v>285</v>
      </c>
      <c r="B272" s="443"/>
      <c r="C272" s="443"/>
      <c r="D272" s="321" t="str">
        <f t="shared" si="4"/>
        <v/>
      </c>
    </row>
    <row r="273" ht="18.75" spans="1:4">
      <c r="A273" s="442" t="s">
        <v>286</v>
      </c>
      <c r="B273" s="441">
        <f>SUM(B274:B277)</f>
        <v>0</v>
      </c>
      <c r="C273" s="441">
        <f>SUM(C274:C277)</f>
        <v>0</v>
      </c>
      <c r="D273" s="321" t="str">
        <f t="shared" si="4"/>
        <v/>
      </c>
    </row>
    <row r="274" ht="18.75" spans="1:4">
      <c r="A274" s="442" t="s">
        <v>287</v>
      </c>
      <c r="B274" s="443"/>
      <c r="C274" s="443"/>
      <c r="D274" s="321" t="str">
        <f t="shared" si="4"/>
        <v/>
      </c>
    </row>
    <row r="275" ht="18.75" spans="1:4">
      <c r="A275" s="442" t="s">
        <v>288</v>
      </c>
      <c r="B275" s="443"/>
      <c r="C275" s="443"/>
      <c r="D275" s="321" t="str">
        <f t="shared" si="4"/>
        <v/>
      </c>
    </row>
    <row r="276" ht="18.75" spans="1:4">
      <c r="A276" s="442" t="s">
        <v>289</v>
      </c>
      <c r="B276" s="443"/>
      <c r="C276" s="443"/>
      <c r="D276" s="321" t="str">
        <f t="shared" si="4"/>
        <v/>
      </c>
    </row>
    <row r="277" ht="18.75" spans="1:4">
      <c r="A277" s="442" t="s">
        <v>290</v>
      </c>
      <c r="B277" s="443"/>
      <c r="C277" s="443"/>
      <c r="D277" s="321" t="str">
        <f t="shared" si="4"/>
        <v/>
      </c>
    </row>
    <row r="278" ht="18.75" spans="1:4">
      <c r="A278" s="442" t="s">
        <v>291</v>
      </c>
      <c r="B278" s="441">
        <f>SUM(B279)</f>
        <v>0</v>
      </c>
      <c r="C278" s="441">
        <f>SUM(C279)</f>
        <v>0</v>
      </c>
      <c r="D278" s="321" t="str">
        <f t="shared" si="4"/>
        <v/>
      </c>
    </row>
    <row r="279" ht="18.75" spans="1:4">
      <c r="A279" s="442" t="s">
        <v>292</v>
      </c>
      <c r="B279" s="443"/>
      <c r="C279" s="443"/>
      <c r="D279" s="321" t="str">
        <f t="shared" si="4"/>
        <v/>
      </c>
    </row>
    <row r="280" ht="18.75" spans="1:4">
      <c r="A280" s="442" t="s">
        <v>293</v>
      </c>
      <c r="B280" s="441">
        <f>SUM(B281:B284)</f>
        <v>0</v>
      </c>
      <c r="C280" s="441">
        <f>SUM(C281:C284)</f>
        <v>0</v>
      </c>
      <c r="D280" s="321" t="str">
        <f t="shared" si="4"/>
        <v/>
      </c>
    </row>
    <row r="281" ht="18.75" spans="1:4">
      <c r="A281" s="442" t="s">
        <v>294</v>
      </c>
      <c r="B281" s="443"/>
      <c r="C281" s="443"/>
      <c r="D281" s="321" t="str">
        <f t="shared" si="4"/>
        <v/>
      </c>
    </row>
    <row r="282" ht="18.75" spans="1:4">
      <c r="A282" s="442" t="s">
        <v>295</v>
      </c>
      <c r="B282" s="443"/>
      <c r="C282" s="443"/>
      <c r="D282" s="321" t="str">
        <f t="shared" si="4"/>
        <v/>
      </c>
    </row>
    <row r="283" ht="18.75" spans="1:4">
      <c r="A283" s="442" t="s">
        <v>296</v>
      </c>
      <c r="B283" s="443"/>
      <c r="C283" s="443"/>
      <c r="D283" s="321" t="str">
        <f t="shared" si="4"/>
        <v/>
      </c>
    </row>
    <row r="284" ht="18.75" spans="1:4">
      <c r="A284" s="442" t="s">
        <v>297</v>
      </c>
      <c r="B284" s="443"/>
      <c r="C284" s="443"/>
      <c r="D284" s="321" t="str">
        <f t="shared" si="4"/>
        <v/>
      </c>
    </row>
    <row r="285" ht="18.75" spans="1:4">
      <c r="A285" s="442" t="s">
        <v>298</v>
      </c>
      <c r="B285" s="441">
        <f>SUM(B286:B290)</f>
        <v>0</v>
      </c>
      <c r="C285" s="441">
        <f>SUM(C286:C290)</f>
        <v>0</v>
      </c>
      <c r="D285" s="321" t="str">
        <f t="shared" si="4"/>
        <v/>
      </c>
    </row>
    <row r="286" ht="18.75" spans="1:4">
      <c r="A286" s="442" t="s">
        <v>137</v>
      </c>
      <c r="B286" s="443"/>
      <c r="C286" s="443"/>
      <c r="D286" s="321" t="str">
        <f t="shared" si="4"/>
        <v/>
      </c>
    </row>
    <row r="287" ht="18.75" spans="1:4">
      <c r="A287" s="442" t="s">
        <v>138</v>
      </c>
      <c r="B287" s="443"/>
      <c r="C287" s="443"/>
      <c r="D287" s="321" t="str">
        <f t="shared" si="4"/>
        <v/>
      </c>
    </row>
    <row r="288" ht="18.75" spans="1:4">
      <c r="A288" s="442" t="s">
        <v>139</v>
      </c>
      <c r="B288" s="443"/>
      <c r="C288" s="443"/>
      <c r="D288" s="321" t="str">
        <f t="shared" si="4"/>
        <v/>
      </c>
    </row>
    <row r="289" ht="18.75" spans="1:4">
      <c r="A289" s="442" t="s">
        <v>146</v>
      </c>
      <c r="B289" s="443"/>
      <c r="C289" s="443"/>
      <c r="D289" s="321" t="str">
        <f t="shared" si="4"/>
        <v/>
      </c>
    </row>
    <row r="290" ht="18.75" spans="1:4">
      <c r="A290" s="442" t="s">
        <v>299</v>
      </c>
      <c r="B290" s="443"/>
      <c r="C290" s="443"/>
      <c r="D290" s="321" t="str">
        <f t="shared" si="4"/>
        <v/>
      </c>
    </row>
    <row r="291" ht="18.75" spans="1:4">
      <c r="A291" s="442" t="s">
        <v>300</v>
      </c>
      <c r="B291" s="441">
        <f>SUM(B292)</f>
        <v>0</v>
      </c>
      <c r="C291" s="441">
        <f>SUM(C292)</f>
        <v>0</v>
      </c>
      <c r="D291" s="321" t="str">
        <f t="shared" si="4"/>
        <v/>
      </c>
    </row>
    <row r="292" ht="18.75" spans="1:4">
      <c r="A292" s="442" t="s">
        <v>301</v>
      </c>
      <c r="B292" s="443"/>
      <c r="C292" s="443"/>
      <c r="D292" s="321" t="str">
        <f t="shared" si="4"/>
        <v/>
      </c>
    </row>
    <row r="293" ht="18.75" spans="1:4">
      <c r="A293" s="440" t="s">
        <v>302</v>
      </c>
      <c r="B293" s="441">
        <f>SUM(B294,B298,B300,B302,B310)</f>
        <v>110</v>
      </c>
      <c r="C293" s="441">
        <f>SUM(C294,C298,C300,C302,C310)</f>
        <v>175</v>
      </c>
      <c r="D293" s="321">
        <f t="shared" si="4"/>
        <v>0.591</v>
      </c>
    </row>
    <row r="294" ht="18.75" spans="1:4">
      <c r="A294" s="440" t="s">
        <v>303</v>
      </c>
      <c r="B294" s="441">
        <f>SUM(B295:B297)</f>
        <v>0</v>
      </c>
      <c r="C294" s="441">
        <f>SUM(C295:C297)</f>
        <v>0</v>
      </c>
      <c r="D294" s="321" t="str">
        <f t="shared" si="4"/>
        <v/>
      </c>
    </row>
    <row r="295" ht="18.75" spans="1:4">
      <c r="A295" s="440" t="s">
        <v>304</v>
      </c>
      <c r="B295" s="443"/>
      <c r="C295" s="443"/>
      <c r="D295" s="321" t="str">
        <f t="shared" si="4"/>
        <v/>
      </c>
    </row>
    <row r="296" ht="18.75" spans="1:4">
      <c r="A296" s="440" t="s">
        <v>305</v>
      </c>
      <c r="B296" s="443"/>
      <c r="C296" s="443"/>
      <c r="D296" s="321" t="str">
        <f t="shared" si="4"/>
        <v/>
      </c>
    </row>
    <row r="297" ht="18.75" spans="1:4">
      <c r="A297" s="440" t="s">
        <v>306</v>
      </c>
      <c r="B297" s="443"/>
      <c r="C297" s="443"/>
      <c r="D297" s="321" t="str">
        <f t="shared" si="4"/>
        <v/>
      </c>
    </row>
    <row r="298" ht="18.75" spans="1:4">
      <c r="A298" s="440" t="s">
        <v>307</v>
      </c>
      <c r="B298" s="441">
        <f>SUM(B299)</f>
        <v>0</v>
      </c>
      <c r="C298" s="441">
        <f>SUM(C299)</f>
        <v>0</v>
      </c>
      <c r="D298" s="321" t="str">
        <f t="shared" si="4"/>
        <v/>
      </c>
    </row>
    <row r="299" ht="18.75" spans="1:4">
      <c r="A299" s="440" t="s">
        <v>308</v>
      </c>
      <c r="B299" s="443"/>
      <c r="C299" s="443"/>
      <c r="D299" s="321" t="str">
        <f t="shared" si="4"/>
        <v/>
      </c>
    </row>
    <row r="300" ht="18.75" spans="1:4">
      <c r="A300" s="440" t="s">
        <v>309</v>
      </c>
      <c r="B300" s="441">
        <f>SUM(B301)</f>
        <v>0</v>
      </c>
      <c r="C300" s="441">
        <f>SUM(C301)</f>
        <v>0</v>
      </c>
      <c r="D300" s="321" t="str">
        <f t="shared" si="4"/>
        <v/>
      </c>
    </row>
    <row r="301" ht="18.75" spans="1:4">
      <c r="A301" s="440" t="s">
        <v>310</v>
      </c>
      <c r="B301" s="443"/>
      <c r="C301" s="443"/>
      <c r="D301" s="321" t="str">
        <f t="shared" si="4"/>
        <v/>
      </c>
    </row>
    <row r="302" ht="18.75" spans="1:4">
      <c r="A302" s="442" t="s">
        <v>311</v>
      </c>
      <c r="B302" s="441">
        <f>SUM(B303:B309)</f>
        <v>110</v>
      </c>
      <c r="C302" s="441">
        <f>SUM(C303:C309)</f>
        <v>7</v>
      </c>
      <c r="D302" s="321">
        <f t="shared" si="4"/>
        <v>-0.936</v>
      </c>
    </row>
    <row r="303" ht="18.75" spans="1:4">
      <c r="A303" s="442" t="s">
        <v>312</v>
      </c>
      <c r="B303" s="443"/>
      <c r="C303" s="443"/>
      <c r="D303" s="321" t="str">
        <f t="shared" si="4"/>
        <v/>
      </c>
    </row>
    <row r="304" ht="18.75" spans="1:4">
      <c r="A304" s="442" t="s">
        <v>313</v>
      </c>
      <c r="B304" s="443"/>
      <c r="C304" s="443"/>
      <c r="D304" s="321" t="str">
        <f t="shared" si="4"/>
        <v/>
      </c>
    </row>
    <row r="305" ht="18.75" spans="1:4">
      <c r="A305" s="442" t="s">
        <v>314</v>
      </c>
      <c r="B305" s="443"/>
      <c r="C305" s="443"/>
      <c r="D305" s="321" t="str">
        <f t="shared" si="4"/>
        <v/>
      </c>
    </row>
    <row r="306" ht="18.75" spans="1:4">
      <c r="A306" s="442" t="s">
        <v>315</v>
      </c>
      <c r="B306" s="443"/>
      <c r="C306" s="443"/>
      <c r="D306" s="321" t="str">
        <f t="shared" si="4"/>
        <v/>
      </c>
    </row>
    <row r="307" ht="18.75" spans="1:4">
      <c r="A307" s="442" t="s">
        <v>316</v>
      </c>
      <c r="B307" s="443">
        <v>4</v>
      </c>
      <c r="C307" s="443">
        <v>7</v>
      </c>
      <c r="D307" s="321">
        <f t="shared" si="4"/>
        <v>0.75</v>
      </c>
    </row>
    <row r="308" ht="18.75" spans="1:4">
      <c r="A308" s="442" t="s">
        <v>317</v>
      </c>
      <c r="B308" s="443">
        <v>0</v>
      </c>
      <c r="C308" s="443"/>
      <c r="D308" s="321" t="str">
        <f t="shared" si="4"/>
        <v/>
      </c>
    </row>
    <row r="309" ht="18.75" spans="1:4">
      <c r="A309" s="442" t="s">
        <v>318</v>
      </c>
      <c r="B309" s="443">
        <v>106</v>
      </c>
      <c r="C309" s="443"/>
      <c r="D309" s="321">
        <f t="shared" si="4"/>
        <v>-1</v>
      </c>
    </row>
    <row r="310" ht="18.75" spans="1:4">
      <c r="A310" s="442" t="s">
        <v>319</v>
      </c>
      <c r="B310" s="441">
        <f>SUM(B311)</f>
        <v>0</v>
      </c>
      <c r="C310" s="441">
        <f>SUM(C311)</f>
        <v>168</v>
      </c>
      <c r="D310" s="321" t="str">
        <f t="shared" si="4"/>
        <v/>
      </c>
    </row>
    <row r="311" ht="18.75" spans="1:4">
      <c r="A311" s="442" t="s">
        <v>320</v>
      </c>
      <c r="B311" s="443"/>
      <c r="C311" s="443">
        <v>168</v>
      </c>
      <c r="D311" s="321" t="str">
        <f t="shared" si="4"/>
        <v/>
      </c>
    </row>
    <row r="312" ht="18.75" spans="1:4">
      <c r="A312" s="440" t="s">
        <v>321</v>
      </c>
      <c r="B312" s="441">
        <f>SUM(B313,B316,B327,B334,B342,B351,B365,B375,B385,B393,B399)</f>
        <v>2495</v>
      </c>
      <c r="C312" s="441">
        <f>SUM(C313,C316,C327,C334,C342,C351,C365,C375,C385,C393,C399)</f>
        <v>5618</v>
      </c>
      <c r="D312" s="321">
        <f t="shared" si="4"/>
        <v>1.252</v>
      </c>
    </row>
    <row r="313" ht="18.75" spans="1:4">
      <c r="A313" s="442" t="s">
        <v>322</v>
      </c>
      <c r="B313" s="441">
        <f>SUM(B314:B315)</f>
        <v>7</v>
      </c>
      <c r="C313" s="441">
        <f>SUM(C314:C315)</f>
        <v>11</v>
      </c>
      <c r="D313" s="321">
        <f t="shared" si="4"/>
        <v>0.571</v>
      </c>
    </row>
    <row r="314" ht="18.75" spans="1:4">
      <c r="A314" s="442" t="s">
        <v>323</v>
      </c>
      <c r="B314" s="443"/>
      <c r="C314" s="443"/>
      <c r="D314" s="321" t="str">
        <f t="shared" si="4"/>
        <v/>
      </c>
    </row>
    <row r="315" ht="18.75" spans="1:4">
      <c r="A315" s="442" t="s">
        <v>324</v>
      </c>
      <c r="B315" s="443">
        <v>7</v>
      </c>
      <c r="C315" s="443">
        <v>11</v>
      </c>
      <c r="D315" s="321">
        <f t="shared" si="4"/>
        <v>0.571</v>
      </c>
    </row>
    <row r="316" ht="18.75" spans="1:4">
      <c r="A316" s="442" t="s">
        <v>325</v>
      </c>
      <c r="B316" s="441">
        <f>SUM(B317:B326)</f>
        <v>2293</v>
      </c>
      <c r="C316" s="441">
        <f>SUM(C317:C326)</f>
        <v>5222</v>
      </c>
      <c r="D316" s="321">
        <f t="shared" si="4"/>
        <v>1.277</v>
      </c>
    </row>
    <row r="317" ht="18.75" spans="1:4">
      <c r="A317" s="442" t="s">
        <v>137</v>
      </c>
      <c r="B317" s="443"/>
      <c r="C317" s="443">
        <v>221</v>
      </c>
      <c r="D317" s="321" t="str">
        <f t="shared" si="4"/>
        <v/>
      </c>
    </row>
    <row r="318" ht="18.75" spans="1:4">
      <c r="A318" s="442" t="s">
        <v>138</v>
      </c>
      <c r="B318" s="443">
        <v>2293</v>
      </c>
      <c r="C318" s="443">
        <v>3443</v>
      </c>
      <c r="D318" s="321">
        <f t="shared" si="4"/>
        <v>0.502</v>
      </c>
    </row>
    <row r="319" ht="18.75" spans="1:4">
      <c r="A319" s="442" t="s">
        <v>139</v>
      </c>
      <c r="B319" s="443"/>
      <c r="C319" s="443"/>
      <c r="D319" s="321" t="str">
        <f t="shared" si="4"/>
        <v/>
      </c>
    </row>
    <row r="320" ht="18.75" spans="1:4">
      <c r="A320" s="442" t="s">
        <v>178</v>
      </c>
      <c r="B320" s="443"/>
      <c r="C320" s="443"/>
      <c r="D320" s="321" t="str">
        <f t="shared" si="4"/>
        <v/>
      </c>
    </row>
    <row r="321" ht="18.75" spans="1:4">
      <c r="A321" s="442" t="s">
        <v>326</v>
      </c>
      <c r="B321" s="443"/>
      <c r="C321" s="443">
        <v>180</v>
      </c>
      <c r="D321" s="321" t="str">
        <f t="shared" si="4"/>
        <v/>
      </c>
    </row>
    <row r="322" ht="18.75" spans="1:4">
      <c r="A322" s="442" t="s">
        <v>327</v>
      </c>
      <c r="B322" s="443"/>
      <c r="C322" s="443"/>
      <c r="D322" s="321" t="str">
        <f t="shared" si="4"/>
        <v/>
      </c>
    </row>
    <row r="323" ht="18.75" spans="1:4">
      <c r="A323" s="442" t="s">
        <v>328</v>
      </c>
      <c r="B323" s="443"/>
      <c r="C323" s="443"/>
      <c r="D323" s="321" t="str">
        <f t="shared" si="4"/>
        <v/>
      </c>
    </row>
    <row r="324" ht="18.75" spans="1:4">
      <c r="A324" s="442" t="s">
        <v>329</v>
      </c>
      <c r="B324" s="443"/>
      <c r="C324" s="443"/>
      <c r="D324" s="321" t="str">
        <f t="shared" ref="D324:D387" si="5">IF(B324&gt;0,C324/B324-1,IF(B324&lt;0,-(C324/B324-1),""))</f>
        <v/>
      </c>
    </row>
    <row r="325" ht="18.75" spans="1:4">
      <c r="A325" s="442" t="s">
        <v>146</v>
      </c>
      <c r="B325" s="443"/>
      <c r="C325" s="443"/>
      <c r="D325" s="321" t="str">
        <f t="shared" si="5"/>
        <v/>
      </c>
    </row>
    <row r="326" ht="18.75" spans="1:4">
      <c r="A326" s="442" t="s">
        <v>330</v>
      </c>
      <c r="B326" s="443"/>
      <c r="C326" s="443">
        <v>1378</v>
      </c>
      <c r="D326" s="321" t="str">
        <f t="shared" si="5"/>
        <v/>
      </c>
    </row>
    <row r="327" ht="18.75" spans="1:4">
      <c r="A327" s="442" t="s">
        <v>331</v>
      </c>
      <c r="B327" s="441">
        <f>SUM(B328:B333)</f>
        <v>0</v>
      </c>
      <c r="C327" s="441">
        <f>SUM(C328:C333)</f>
        <v>0</v>
      </c>
      <c r="D327" s="321" t="str">
        <f t="shared" si="5"/>
        <v/>
      </c>
    </row>
    <row r="328" ht="18.75" spans="1:4">
      <c r="A328" s="442" t="s">
        <v>137</v>
      </c>
      <c r="B328" s="443"/>
      <c r="C328" s="443"/>
      <c r="D328" s="321" t="str">
        <f t="shared" si="5"/>
        <v/>
      </c>
    </row>
    <row r="329" ht="18.75" spans="1:4">
      <c r="A329" s="442" t="s">
        <v>138</v>
      </c>
      <c r="B329" s="443"/>
      <c r="C329" s="443"/>
      <c r="D329" s="321" t="str">
        <f t="shared" si="5"/>
        <v/>
      </c>
    </row>
    <row r="330" ht="18.75" spans="1:4">
      <c r="A330" s="442" t="s">
        <v>139</v>
      </c>
      <c r="B330" s="443"/>
      <c r="C330" s="443"/>
      <c r="D330" s="321" t="str">
        <f t="shared" si="5"/>
        <v/>
      </c>
    </row>
    <row r="331" ht="18.75" spans="1:4">
      <c r="A331" s="442" t="s">
        <v>332</v>
      </c>
      <c r="B331" s="443"/>
      <c r="C331" s="443"/>
      <c r="D331" s="321" t="str">
        <f t="shared" si="5"/>
        <v/>
      </c>
    </row>
    <row r="332" ht="18.75" spans="1:4">
      <c r="A332" s="442" t="s">
        <v>146</v>
      </c>
      <c r="B332" s="443"/>
      <c r="C332" s="443"/>
      <c r="D332" s="321" t="str">
        <f t="shared" si="5"/>
        <v/>
      </c>
    </row>
    <row r="333" ht="18.75" spans="1:4">
      <c r="A333" s="440" t="s">
        <v>333</v>
      </c>
      <c r="B333" s="443"/>
      <c r="C333" s="443"/>
      <c r="D333" s="321" t="str">
        <f t="shared" si="5"/>
        <v/>
      </c>
    </row>
    <row r="334" ht="18.75" spans="1:4">
      <c r="A334" s="442" t="s">
        <v>334</v>
      </c>
      <c r="B334" s="441">
        <f>SUM(B335:B341)</f>
        <v>0</v>
      </c>
      <c r="C334" s="441">
        <f>SUM(C335:C341)</f>
        <v>0</v>
      </c>
      <c r="D334" s="321" t="str">
        <f t="shared" si="5"/>
        <v/>
      </c>
    </row>
    <row r="335" ht="18.75" spans="1:4">
      <c r="A335" s="442" t="s">
        <v>137</v>
      </c>
      <c r="B335" s="443"/>
      <c r="C335" s="443"/>
      <c r="D335" s="321" t="str">
        <f t="shared" si="5"/>
        <v/>
      </c>
    </row>
    <row r="336" ht="18.75" spans="1:4">
      <c r="A336" s="442" t="s">
        <v>138</v>
      </c>
      <c r="B336" s="443"/>
      <c r="C336" s="443"/>
      <c r="D336" s="321" t="str">
        <f t="shared" si="5"/>
        <v/>
      </c>
    </row>
    <row r="337" ht="18.75" spans="1:4">
      <c r="A337" s="442" t="s">
        <v>139</v>
      </c>
      <c r="B337" s="443"/>
      <c r="C337" s="443"/>
      <c r="D337" s="321" t="str">
        <f t="shared" si="5"/>
        <v/>
      </c>
    </row>
    <row r="338" ht="18.75" spans="1:4">
      <c r="A338" s="442" t="s">
        <v>335</v>
      </c>
      <c r="B338" s="443"/>
      <c r="C338" s="443"/>
      <c r="D338" s="321" t="str">
        <f t="shared" si="5"/>
        <v/>
      </c>
    </row>
    <row r="339" ht="18.75" spans="1:4">
      <c r="A339" s="442" t="s">
        <v>336</v>
      </c>
      <c r="B339" s="443"/>
      <c r="C339" s="443"/>
      <c r="D339" s="321" t="str">
        <f t="shared" si="5"/>
        <v/>
      </c>
    </row>
    <row r="340" ht="18.75" spans="1:4">
      <c r="A340" s="442" t="s">
        <v>146</v>
      </c>
      <c r="B340" s="443"/>
      <c r="C340" s="443"/>
      <c r="D340" s="321" t="str">
        <f t="shared" si="5"/>
        <v/>
      </c>
    </row>
    <row r="341" ht="18.75" spans="1:4">
      <c r="A341" s="442" t="s">
        <v>337</v>
      </c>
      <c r="B341" s="443"/>
      <c r="C341" s="443"/>
      <c r="D341" s="321" t="str">
        <f t="shared" si="5"/>
        <v/>
      </c>
    </row>
    <row r="342" ht="18.75" spans="1:4">
      <c r="A342" s="440" t="s">
        <v>338</v>
      </c>
      <c r="B342" s="441">
        <f>SUM(B343:B350)</f>
        <v>0</v>
      </c>
      <c r="C342" s="441">
        <f>SUM(C343:C350)</f>
        <v>0</v>
      </c>
      <c r="D342" s="321" t="str">
        <f t="shared" si="5"/>
        <v/>
      </c>
    </row>
    <row r="343" ht="18.75" spans="1:4">
      <c r="A343" s="442" t="s">
        <v>137</v>
      </c>
      <c r="B343" s="443"/>
      <c r="C343" s="443"/>
      <c r="D343" s="321" t="str">
        <f t="shared" si="5"/>
        <v/>
      </c>
    </row>
    <row r="344" ht="18.75" spans="1:4">
      <c r="A344" s="442" t="s">
        <v>138</v>
      </c>
      <c r="B344" s="443"/>
      <c r="C344" s="443"/>
      <c r="D344" s="321" t="str">
        <f t="shared" si="5"/>
        <v/>
      </c>
    </row>
    <row r="345" ht="18.75" spans="1:4">
      <c r="A345" s="442" t="s">
        <v>139</v>
      </c>
      <c r="B345" s="443"/>
      <c r="C345" s="443"/>
      <c r="D345" s="321" t="str">
        <f t="shared" si="5"/>
        <v/>
      </c>
    </row>
    <row r="346" ht="18.75" spans="1:4">
      <c r="A346" s="442" t="s">
        <v>339</v>
      </c>
      <c r="B346" s="443"/>
      <c r="C346" s="443"/>
      <c r="D346" s="321" t="str">
        <f t="shared" si="5"/>
        <v/>
      </c>
    </row>
    <row r="347" ht="18.75" spans="1:4">
      <c r="A347" s="442" t="s">
        <v>340</v>
      </c>
      <c r="B347" s="443"/>
      <c r="C347" s="443"/>
      <c r="D347" s="321" t="str">
        <f t="shared" si="5"/>
        <v/>
      </c>
    </row>
    <row r="348" ht="18.75" spans="1:4">
      <c r="A348" s="442" t="s">
        <v>341</v>
      </c>
      <c r="B348" s="443"/>
      <c r="C348" s="443"/>
      <c r="D348" s="321" t="str">
        <f t="shared" si="5"/>
        <v/>
      </c>
    </row>
    <row r="349" ht="18.75" spans="1:4">
      <c r="A349" s="442" t="s">
        <v>146</v>
      </c>
      <c r="B349" s="443"/>
      <c r="C349" s="443"/>
      <c r="D349" s="321" t="str">
        <f t="shared" si="5"/>
        <v/>
      </c>
    </row>
    <row r="350" ht="18.75" spans="1:4">
      <c r="A350" s="442" t="s">
        <v>342</v>
      </c>
      <c r="B350" s="443"/>
      <c r="C350" s="443"/>
      <c r="D350" s="321" t="str">
        <f t="shared" si="5"/>
        <v/>
      </c>
    </row>
    <row r="351" ht="18.75" spans="1:4">
      <c r="A351" s="442" t="s">
        <v>343</v>
      </c>
      <c r="B351" s="441">
        <f>SUM(B352:B364)</f>
        <v>135</v>
      </c>
      <c r="C351" s="441">
        <f>SUM(C352:C364)</f>
        <v>87</v>
      </c>
      <c r="D351" s="321">
        <f t="shared" si="5"/>
        <v>-0.356</v>
      </c>
    </row>
    <row r="352" ht="18.75" spans="1:4">
      <c r="A352" s="442" t="s">
        <v>137</v>
      </c>
      <c r="B352" s="443">
        <v>7</v>
      </c>
      <c r="C352" s="443"/>
      <c r="D352" s="321">
        <f t="shared" si="5"/>
        <v>-1</v>
      </c>
    </row>
    <row r="353" ht="18.75" spans="1:4">
      <c r="A353" s="442" t="s">
        <v>138</v>
      </c>
      <c r="B353" s="443">
        <v>0</v>
      </c>
      <c r="C353" s="443"/>
      <c r="D353" s="321" t="str">
        <f t="shared" si="5"/>
        <v/>
      </c>
    </row>
    <row r="354" ht="18.75" spans="1:4">
      <c r="A354" s="442" t="s">
        <v>139</v>
      </c>
      <c r="B354" s="443">
        <v>0</v>
      </c>
      <c r="C354" s="443"/>
      <c r="D354" s="321" t="str">
        <f t="shared" si="5"/>
        <v/>
      </c>
    </row>
    <row r="355" ht="18.75" spans="1:4">
      <c r="A355" s="440" t="s">
        <v>344</v>
      </c>
      <c r="B355" s="443">
        <v>39</v>
      </c>
      <c r="C355" s="443">
        <v>4</v>
      </c>
      <c r="D355" s="321">
        <f t="shared" si="5"/>
        <v>-0.897</v>
      </c>
    </row>
    <row r="356" ht="18.75" spans="1:4">
      <c r="A356" s="442" t="s">
        <v>345</v>
      </c>
      <c r="B356" s="443">
        <v>0</v>
      </c>
      <c r="C356" s="443"/>
      <c r="D356" s="321" t="str">
        <f t="shared" si="5"/>
        <v/>
      </c>
    </row>
    <row r="357" ht="18.75" spans="1:4">
      <c r="A357" s="442" t="s">
        <v>346</v>
      </c>
      <c r="B357" s="443">
        <v>85</v>
      </c>
      <c r="C357" s="443">
        <v>83</v>
      </c>
      <c r="D357" s="321">
        <f t="shared" si="5"/>
        <v>-0.024</v>
      </c>
    </row>
    <row r="358" ht="18.75" spans="1:4">
      <c r="A358" s="442" t="s">
        <v>347</v>
      </c>
      <c r="B358" s="443">
        <v>0</v>
      </c>
      <c r="C358" s="443"/>
      <c r="D358" s="321" t="str">
        <f t="shared" si="5"/>
        <v/>
      </c>
    </row>
    <row r="359" ht="18.75" spans="1:4">
      <c r="A359" s="442" t="s">
        <v>348</v>
      </c>
      <c r="B359" s="443">
        <v>0</v>
      </c>
      <c r="C359" s="443"/>
      <c r="D359" s="321" t="str">
        <f t="shared" si="5"/>
        <v/>
      </c>
    </row>
    <row r="360" ht="18.75" spans="1:4">
      <c r="A360" s="442" t="s">
        <v>349</v>
      </c>
      <c r="B360" s="443">
        <v>0</v>
      </c>
      <c r="C360" s="443"/>
      <c r="D360" s="321" t="str">
        <f t="shared" si="5"/>
        <v/>
      </c>
    </row>
    <row r="361" ht="18.75" spans="1:4">
      <c r="A361" s="442" t="s">
        <v>350</v>
      </c>
      <c r="B361" s="443">
        <v>4</v>
      </c>
      <c r="C361" s="443"/>
      <c r="D361" s="321">
        <f t="shared" si="5"/>
        <v>-1</v>
      </c>
    </row>
    <row r="362" ht="18.75" spans="1:4">
      <c r="A362" s="442" t="s">
        <v>178</v>
      </c>
      <c r="B362" s="443">
        <v>0</v>
      </c>
      <c r="C362" s="443"/>
      <c r="D362" s="321" t="str">
        <f t="shared" si="5"/>
        <v/>
      </c>
    </row>
    <row r="363" ht="18.75" spans="1:4">
      <c r="A363" s="442" t="s">
        <v>146</v>
      </c>
      <c r="B363" s="443">
        <v>0</v>
      </c>
      <c r="C363" s="443"/>
      <c r="D363" s="321" t="str">
        <f t="shared" si="5"/>
        <v/>
      </c>
    </row>
    <row r="364" ht="18.75" spans="1:4">
      <c r="A364" s="442" t="s">
        <v>351</v>
      </c>
      <c r="B364" s="443">
        <v>0</v>
      </c>
      <c r="C364" s="443"/>
      <c r="D364" s="321" t="str">
        <f t="shared" si="5"/>
        <v/>
      </c>
    </row>
    <row r="365" ht="18.75" spans="1:4">
      <c r="A365" s="442" t="s">
        <v>352</v>
      </c>
      <c r="B365" s="441">
        <f>SUM(B366:B374)</f>
        <v>0</v>
      </c>
      <c r="C365" s="441">
        <f>SUM(C366:C374)</f>
        <v>0</v>
      </c>
      <c r="D365" s="321" t="str">
        <f t="shared" si="5"/>
        <v/>
      </c>
    </row>
    <row r="366" ht="18.75" spans="1:4">
      <c r="A366" s="442" t="s">
        <v>137</v>
      </c>
      <c r="B366" s="443"/>
      <c r="C366" s="443"/>
      <c r="D366" s="321" t="str">
        <f t="shared" si="5"/>
        <v/>
      </c>
    </row>
    <row r="367" ht="18.75" spans="1:4">
      <c r="A367" s="442" t="s">
        <v>138</v>
      </c>
      <c r="B367" s="443"/>
      <c r="C367" s="443"/>
      <c r="D367" s="321" t="str">
        <f t="shared" si="5"/>
        <v/>
      </c>
    </row>
    <row r="368" ht="18.75" spans="1:4">
      <c r="A368" s="442" t="s">
        <v>139</v>
      </c>
      <c r="B368" s="443"/>
      <c r="C368" s="443"/>
      <c r="D368" s="321" t="str">
        <f t="shared" si="5"/>
        <v/>
      </c>
    </row>
    <row r="369" ht="18.75" spans="1:4">
      <c r="A369" s="442" t="s">
        <v>353</v>
      </c>
      <c r="B369" s="443"/>
      <c r="C369" s="443"/>
      <c r="D369" s="321" t="str">
        <f t="shared" si="5"/>
        <v/>
      </c>
    </row>
    <row r="370" ht="18.75" spans="1:4">
      <c r="A370" s="440" t="s">
        <v>354</v>
      </c>
      <c r="B370" s="443"/>
      <c r="C370" s="443"/>
      <c r="D370" s="321" t="str">
        <f t="shared" si="5"/>
        <v/>
      </c>
    </row>
    <row r="371" ht="18.75" spans="1:4">
      <c r="A371" s="442" t="s">
        <v>355</v>
      </c>
      <c r="B371" s="443"/>
      <c r="C371" s="443"/>
      <c r="D371" s="321" t="str">
        <f t="shared" si="5"/>
        <v/>
      </c>
    </row>
    <row r="372" ht="18.75" spans="1:4">
      <c r="A372" s="442" t="s">
        <v>178</v>
      </c>
      <c r="B372" s="443"/>
      <c r="C372" s="443"/>
      <c r="D372" s="321" t="str">
        <f t="shared" si="5"/>
        <v/>
      </c>
    </row>
    <row r="373" ht="18.75" spans="1:4">
      <c r="A373" s="442" t="s">
        <v>146</v>
      </c>
      <c r="B373" s="443"/>
      <c r="C373" s="443"/>
      <c r="D373" s="321" t="str">
        <f t="shared" si="5"/>
        <v/>
      </c>
    </row>
    <row r="374" ht="18.75" spans="1:4">
      <c r="A374" s="442" t="s">
        <v>356</v>
      </c>
      <c r="B374" s="443"/>
      <c r="C374" s="443"/>
      <c r="D374" s="321" t="str">
        <f t="shared" si="5"/>
        <v/>
      </c>
    </row>
    <row r="375" ht="18.75" spans="1:4">
      <c r="A375" s="442" t="s">
        <v>357</v>
      </c>
      <c r="B375" s="441">
        <f>SUM(B376:B384)</f>
        <v>0</v>
      </c>
      <c r="C375" s="441">
        <f>SUM(C376:C384)</f>
        <v>0</v>
      </c>
      <c r="D375" s="321" t="str">
        <f t="shared" si="5"/>
        <v/>
      </c>
    </row>
    <row r="376" ht="18.75" spans="1:4">
      <c r="A376" s="442" t="s">
        <v>137</v>
      </c>
      <c r="B376" s="443"/>
      <c r="C376" s="443"/>
      <c r="D376" s="321" t="str">
        <f t="shared" si="5"/>
        <v/>
      </c>
    </row>
    <row r="377" ht="18.75" spans="1:4">
      <c r="A377" s="442" t="s">
        <v>138</v>
      </c>
      <c r="B377" s="443"/>
      <c r="C377" s="443"/>
      <c r="D377" s="321" t="str">
        <f t="shared" si="5"/>
        <v/>
      </c>
    </row>
    <row r="378" ht="18.75" spans="1:4">
      <c r="A378" s="442" t="s">
        <v>139</v>
      </c>
      <c r="B378" s="443"/>
      <c r="C378" s="443"/>
      <c r="D378" s="321" t="str">
        <f t="shared" si="5"/>
        <v/>
      </c>
    </row>
    <row r="379" ht="18.75" spans="1:4">
      <c r="A379" s="442" t="s">
        <v>358</v>
      </c>
      <c r="B379" s="443"/>
      <c r="C379" s="443"/>
      <c r="D379" s="321" t="str">
        <f t="shared" si="5"/>
        <v/>
      </c>
    </row>
    <row r="380" ht="18.75" spans="1:4">
      <c r="A380" s="442" t="s">
        <v>359</v>
      </c>
      <c r="B380" s="443"/>
      <c r="C380" s="443"/>
      <c r="D380" s="321" t="str">
        <f t="shared" si="5"/>
        <v/>
      </c>
    </row>
    <row r="381" ht="18.75" spans="1:4">
      <c r="A381" s="442" t="s">
        <v>360</v>
      </c>
      <c r="B381" s="443"/>
      <c r="C381" s="443"/>
      <c r="D381" s="321" t="str">
        <f t="shared" si="5"/>
        <v/>
      </c>
    </row>
    <row r="382" ht="18.75" spans="1:4">
      <c r="A382" s="442" t="s">
        <v>178</v>
      </c>
      <c r="B382" s="443"/>
      <c r="C382" s="443"/>
      <c r="D382" s="321" t="str">
        <f t="shared" si="5"/>
        <v/>
      </c>
    </row>
    <row r="383" ht="18.75" spans="1:4">
      <c r="A383" s="442" t="s">
        <v>146</v>
      </c>
      <c r="B383" s="443"/>
      <c r="C383" s="443"/>
      <c r="D383" s="321" t="str">
        <f t="shared" si="5"/>
        <v/>
      </c>
    </row>
    <row r="384" ht="18.75" spans="1:4">
      <c r="A384" s="442" t="s">
        <v>361</v>
      </c>
      <c r="B384" s="443"/>
      <c r="C384" s="443"/>
      <c r="D384" s="321" t="str">
        <f t="shared" si="5"/>
        <v/>
      </c>
    </row>
    <row r="385" ht="18.75" spans="1:4">
      <c r="A385" s="440" t="s">
        <v>362</v>
      </c>
      <c r="B385" s="441">
        <f>SUM(B386:B392)</f>
        <v>0</v>
      </c>
      <c r="C385" s="441">
        <f>SUM(C386:C392)</f>
        <v>10</v>
      </c>
      <c r="D385" s="321" t="str">
        <f t="shared" si="5"/>
        <v/>
      </c>
    </row>
    <row r="386" ht="18.75" spans="1:4">
      <c r="A386" s="442" t="s">
        <v>137</v>
      </c>
      <c r="B386" s="443"/>
      <c r="C386" s="443"/>
      <c r="D386" s="321" t="str">
        <f t="shared" si="5"/>
        <v/>
      </c>
    </row>
    <row r="387" ht="18.75" spans="1:4">
      <c r="A387" s="442" t="s">
        <v>138</v>
      </c>
      <c r="B387" s="443"/>
      <c r="C387" s="443"/>
      <c r="D387" s="321" t="str">
        <f t="shared" si="5"/>
        <v/>
      </c>
    </row>
    <row r="388" ht="18.75" spans="1:4">
      <c r="A388" s="442" t="s">
        <v>139</v>
      </c>
      <c r="B388" s="443"/>
      <c r="C388" s="443"/>
      <c r="D388" s="321" t="str">
        <f t="shared" ref="D388:D451" si="6">IF(B388&gt;0,C388/B388-1,IF(B388&lt;0,-(C388/B388-1),""))</f>
        <v/>
      </c>
    </row>
    <row r="389" ht="18.75" spans="1:4">
      <c r="A389" s="442" t="s">
        <v>363</v>
      </c>
      <c r="B389" s="443"/>
      <c r="C389" s="443"/>
      <c r="D389" s="321" t="str">
        <f t="shared" si="6"/>
        <v/>
      </c>
    </row>
    <row r="390" ht="18.75" spans="1:4">
      <c r="A390" s="442" t="s">
        <v>364</v>
      </c>
      <c r="B390" s="443"/>
      <c r="C390" s="443"/>
      <c r="D390" s="321" t="str">
        <f t="shared" si="6"/>
        <v/>
      </c>
    </row>
    <row r="391" ht="18.75" spans="1:4">
      <c r="A391" s="442" t="s">
        <v>146</v>
      </c>
      <c r="B391" s="443"/>
      <c r="C391" s="443"/>
      <c r="D391" s="321" t="str">
        <f t="shared" si="6"/>
        <v/>
      </c>
    </row>
    <row r="392" ht="18.75" spans="1:4">
      <c r="A392" s="442" t="s">
        <v>365</v>
      </c>
      <c r="B392" s="443"/>
      <c r="C392" s="443">
        <v>10</v>
      </c>
      <c r="D392" s="321" t="str">
        <f t="shared" si="6"/>
        <v/>
      </c>
    </row>
    <row r="393" ht="18.75" spans="1:4">
      <c r="A393" s="442" t="s">
        <v>366</v>
      </c>
      <c r="B393" s="441">
        <f>SUM(B394:B398)</f>
        <v>0</v>
      </c>
      <c r="C393" s="441">
        <f>SUM(C394:C398)</f>
        <v>0</v>
      </c>
      <c r="D393" s="321" t="str">
        <f t="shared" si="6"/>
        <v/>
      </c>
    </row>
    <row r="394" ht="18.75" spans="1:4">
      <c r="A394" s="442" t="s">
        <v>137</v>
      </c>
      <c r="B394" s="443"/>
      <c r="C394" s="443"/>
      <c r="D394" s="321" t="str">
        <f t="shared" si="6"/>
        <v/>
      </c>
    </row>
    <row r="395" ht="18.75" spans="1:4">
      <c r="A395" s="442" t="s">
        <v>138</v>
      </c>
      <c r="B395" s="443"/>
      <c r="C395" s="443"/>
      <c r="D395" s="321" t="str">
        <f t="shared" si="6"/>
        <v/>
      </c>
    </row>
    <row r="396" ht="18.75" spans="1:4">
      <c r="A396" s="442" t="s">
        <v>178</v>
      </c>
      <c r="B396" s="443"/>
      <c r="C396" s="443"/>
      <c r="D396" s="321" t="str">
        <f t="shared" si="6"/>
        <v/>
      </c>
    </row>
    <row r="397" ht="18.75" spans="1:4">
      <c r="A397" s="442" t="s">
        <v>367</v>
      </c>
      <c r="B397" s="443"/>
      <c r="C397" s="443"/>
      <c r="D397" s="321" t="str">
        <f t="shared" si="6"/>
        <v/>
      </c>
    </row>
    <row r="398" ht="18.75" spans="1:4">
      <c r="A398" s="442" t="s">
        <v>368</v>
      </c>
      <c r="B398" s="443"/>
      <c r="C398" s="443"/>
      <c r="D398" s="321" t="str">
        <f t="shared" si="6"/>
        <v/>
      </c>
    </row>
    <row r="399" ht="18.75" spans="1:4">
      <c r="A399" s="442" t="s">
        <v>369</v>
      </c>
      <c r="B399" s="441">
        <f>SUM(B400:B401)</f>
        <v>60</v>
      </c>
      <c r="C399" s="441">
        <f>SUM(C400:C401)</f>
        <v>288</v>
      </c>
      <c r="D399" s="321">
        <f t="shared" si="6"/>
        <v>3.8</v>
      </c>
    </row>
    <row r="400" ht="18.75" spans="1:4">
      <c r="A400" s="442" t="s">
        <v>370</v>
      </c>
      <c r="B400" s="443"/>
      <c r="C400" s="443"/>
      <c r="D400" s="321" t="str">
        <f t="shared" si="6"/>
        <v/>
      </c>
    </row>
    <row r="401" ht="18.75" spans="1:4">
      <c r="A401" s="442" t="s">
        <v>371</v>
      </c>
      <c r="B401" s="443">
        <v>60</v>
      </c>
      <c r="C401" s="443">
        <v>288</v>
      </c>
      <c r="D401" s="321">
        <f t="shared" si="6"/>
        <v>3.8</v>
      </c>
    </row>
    <row r="402" ht="18.75" spans="1:4">
      <c r="A402" s="440" t="s">
        <v>372</v>
      </c>
      <c r="B402" s="441">
        <f>SUM(B403,B408,B415,B421,B427,B431,B435,B439,B445,B452)</f>
        <v>16809</v>
      </c>
      <c r="C402" s="441">
        <f>SUM(C403,C408,C415,C421,C427,C431,C435,C439,C445,C452)</f>
        <v>19008</v>
      </c>
      <c r="D402" s="321">
        <f t="shared" si="6"/>
        <v>0.131</v>
      </c>
    </row>
    <row r="403" ht="18.75" spans="1:4">
      <c r="A403" s="442" t="s">
        <v>373</v>
      </c>
      <c r="B403" s="441">
        <f>SUM(B404:B407)</f>
        <v>13881</v>
      </c>
      <c r="C403" s="441">
        <f>SUM(C404:C407)</f>
        <v>13977</v>
      </c>
      <c r="D403" s="321">
        <f t="shared" si="6"/>
        <v>0.007</v>
      </c>
    </row>
    <row r="404" ht="18.75" spans="1:4">
      <c r="A404" s="442" t="s">
        <v>137</v>
      </c>
      <c r="B404" s="443"/>
      <c r="C404" s="443"/>
      <c r="D404" s="321" t="str">
        <f t="shared" si="6"/>
        <v/>
      </c>
    </row>
    <row r="405" ht="18.75" spans="1:4">
      <c r="A405" s="442" t="s">
        <v>138</v>
      </c>
      <c r="B405" s="443">
        <v>13881</v>
      </c>
      <c r="C405" s="443">
        <v>13977</v>
      </c>
      <c r="D405" s="321">
        <f t="shared" si="6"/>
        <v>0.007</v>
      </c>
    </row>
    <row r="406" ht="18.75" spans="1:4">
      <c r="A406" s="442" t="s">
        <v>139</v>
      </c>
      <c r="B406" s="443"/>
      <c r="C406" s="443"/>
      <c r="D406" s="321" t="str">
        <f t="shared" si="6"/>
        <v/>
      </c>
    </row>
    <row r="407" ht="18.75" spans="1:4">
      <c r="A407" s="442" t="s">
        <v>374</v>
      </c>
      <c r="B407" s="443"/>
      <c r="C407" s="443"/>
      <c r="D407" s="321" t="str">
        <f t="shared" si="6"/>
        <v/>
      </c>
    </row>
    <row r="408" ht="18.75" spans="1:4">
      <c r="A408" s="442" t="s">
        <v>375</v>
      </c>
      <c r="B408" s="441">
        <f>SUM(B409:B414)</f>
        <v>2705</v>
      </c>
      <c r="C408" s="441">
        <f>SUM(C409:C414)</f>
        <v>4317</v>
      </c>
      <c r="D408" s="321">
        <f t="shared" si="6"/>
        <v>0.596</v>
      </c>
    </row>
    <row r="409" ht="18.75" spans="1:4">
      <c r="A409" s="442" t="s">
        <v>376</v>
      </c>
      <c r="B409" s="443">
        <v>822</v>
      </c>
      <c r="C409" s="443">
        <v>666</v>
      </c>
      <c r="D409" s="321">
        <f t="shared" si="6"/>
        <v>-0.19</v>
      </c>
    </row>
    <row r="410" ht="18.75" spans="1:4">
      <c r="A410" s="442" t="s">
        <v>377</v>
      </c>
      <c r="B410" s="443">
        <v>1322</v>
      </c>
      <c r="C410" s="443">
        <v>2451</v>
      </c>
      <c r="D410" s="321">
        <f t="shared" si="6"/>
        <v>0.854</v>
      </c>
    </row>
    <row r="411" ht="18.75" spans="1:4">
      <c r="A411" s="442" t="s">
        <v>378</v>
      </c>
      <c r="B411" s="443">
        <v>557</v>
      </c>
      <c r="C411" s="443">
        <v>733</v>
      </c>
      <c r="D411" s="321">
        <f t="shared" si="6"/>
        <v>0.316</v>
      </c>
    </row>
    <row r="412" ht="18.75" spans="1:4">
      <c r="A412" s="442" t="s">
        <v>379</v>
      </c>
      <c r="B412" s="443">
        <v>4</v>
      </c>
      <c r="C412" s="443">
        <v>467</v>
      </c>
      <c r="D412" s="321">
        <f t="shared" si="6"/>
        <v>115.75</v>
      </c>
    </row>
    <row r="413" ht="18.75" spans="1:4">
      <c r="A413" s="442" t="s">
        <v>380</v>
      </c>
      <c r="B413" s="443">
        <v>0</v>
      </c>
      <c r="C413" s="443"/>
      <c r="D413" s="321" t="str">
        <f t="shared" si="6"/>
        <v/>
      </c>
    </row>
    <row r="414" ht="18.75" spans="1:4">
      <c r="A414" s="442" t="s">
        <v>381</v>
      </c>
      <c r="B414" s="443">
        <v>0</v>
      </c>
      <c r="C414" s="443"/>
      <c r="D414" s="321" t="str">
        <f t="shared" si="6"/>
        <v/>
      </c>
    </row>
    <row r="415" ht="18.75" spans="1:4">
      <c r="A415" s="442" t="s">
        <v>382</v>
      </c>
      <c r="B415" s="441">
        <f>SUM(B416:B420)</f>
        <v>23</v>
      </c>
      <c r="C415" s="441">
        <f>SUM(C416:C420)</f>
        <v>265</v>
      </c>
      <c r="D415" s="321">
        <f t="shared" si="6"/>
        <v>10.522</v>
      </c>
    </row>
    <row r="416" ht="18.75" spans="1:4">
      <c r="A416" s="442" t="s">
        <v>383</v>
      </c>
      <c r="B416" s="443"/>
      <c r="C416" s="443"/>
      <c r="D416" s="321" t="str">
        <f t="shared" si="6"/>
        <v/>
      </c>
    </row>
    <row r="417" ht="18.75" spans="1:4">
      <c r="A417" s="442" t="s">
        <v>384</v>
      </c>
      <c r="B417" s="443">
        <v>23</v>
      </c>
      <c r="C417" s="443">
        <v>265</v>
      </c>
      <c r="D417" s="321">
        <f t="shared" si="6"/>
        <v>10.522</v>
      </c>
    </row>
    <row r="418" ht="18.75" spans="1:4">
      <c r="A418" s="442" t="s">
        <v>385</v>
      </c>
      <c r="B418" s="443"/>
      <c r="C418" s="443"/>
      <c r="D418" s="321" t="str">
        <f t="shared" si="6"/>
        <v/>
      </c>
    </row>
    <row r="419" ht="18.75" spans="1:4">
      <c r="A419" s="442" t="s">
        <v>386</v>
      </c>
      <c r="B419" s="443"/>
      <c r="C419" s="443"/>
      <c r="D419" s="321" t="str">
        <f t="shared" si="6"/>
        <v/>
      </c>
    </row>
    <row r="420" ht="18.75" spans="1:4">
      <c r="A420" s="442" t="s">
        <v>387</v>
      </c>
      <c r="B420" s="443"/>
      <c r="C420" s="443"/>
      <c r="D420" s="321" t="str">
        <f t="shared" si="6"/>
        <v/>
      </c>
    </row>
    <row r="421" ht="18.75" spans="1:4">
      <c r="A421" s="440" t="s">
        <v>388</v>
      </c>
      <c r="B421" s="441">
        <f>SUM(B422:B426)</f>
        <v>0</v>
      </c>
      <c r="C421" s="441">
        <f>SUM(C422:C426)</f>
        <v>0</v>
      </c>
      <c r="D421" s="321" t="str">
        <f t="shared" si="6"/>
        <v/>
      </c>
    </row>
    <row r="422" ht="18.75" spans="1:4">
      <c r="A422" s="442" t="s">
        <v>389</v>
      </c>
      <c r="B422" s="443"/>
      <c r="C422" s="443"/>
      <c r="D422" s="321" t="str">
        <f t="shared" si="6"/>
        <v/>
      </c>
    </row>
    <row r="423" ht="18.75" spans="1:4">
      <c r="A423" s="442" t="s">
        <v>390</v>
      </c>
      <c r="B423" s="443"/>
      <c r="C423" s="443"/>
      <c r="D423" s="321" t="str">
        <f t="shared" si="6"/>
        <v/>
      </c>
    </row>
    <row r="424" ht="18.75" spans="1:4">
      <c r="A424" s="442" t="s">
        <v>391</v>
      </c>
      <c r="B424" s="443"/>
      <c r="C424" s="443"/>
      <c r="D424" s="321" t="str">
        <f t="shared" si="6"/>
        <v/>
      </c>
    </row>
    <row r="425" ht="18.75" spans="1:4">
      <c r="A425" s="442" t="s">
        <v>392</v>
      </c>
      <c r="B425" s="443"/>
      <c r="C425" s="443"/>
      <c r="D425" s="321" t="str">
        <f t="shared" si="6"/>
        <v/>
      </c>
    </row>
    <row r="426" ht="18.75" spans="1:4">
      <c r="A426" s="442" t="s">
        <v>393</v>
      </c>
      <c r="B426" s="443"/>
      <c r="C426" s="443"/>
      <c r="D426" s="321" t="str">
        <f t="shared" si="6"/>
        <v/>
      </c>
    </row>
    <row r="427" ht="18.75" spans="1:4">
      <c r="A427" s="442" t="s">
        <v>394</v>
      </c>
      <c r="B427" s="441">
        <f>SUM(B428:B430)</f>
        <v>0</v>
      </c>
      <c r="C427" s="441">
        <f>SUM(C428:C430)</f>
        <v>0</v>
      </c>
      <c r="D427" s="321" t="str">
        <f t="shared" si="6"/>
        <v/>
      </c>
    </row>
    <row r="428" ht="18.75" spans="1:4">
      <c r="A428" s="442" t="s">
        <v>395</v>
      </c>
      <c r="B428" s="443"/>
      <c r="C428" s="443"/>
      <c r="D428" s="321" t="str">
        <f t="shared" si="6"/>
        <v/>
      </c>
    </row>
    <row r="429" ht="18.75" spans="1:4">
      <c r="A429" s="442" t="s">
        <v>396</v>
      </c>
      <c r="B429" s="443"/>
      <c r="C429" s="443"/>
      <c r="D429" s="321" t="str">
        <f t="shared" si="6"/>
        <v/>
      </c>
    </row>
    <row r="430" ht="18.75" spans="1:4">
      <c r="A430" s="442" t="s">
        <v>397</v>
      </c>
      <c r="B430" s="443"/>
      <c r="C430" s="443"/>
      <c r="D430" s="321" t="str">
        <f t="shared" si="6"/>
        <v/>
      </c>
    </row>
    <row r="431" ht="18.75" spans="1:4">
      <c r="A431" s="442" t="s">
        <v>398</v>
      </c>
      <c r="B431" s="441">
        <f>SUM(B432:B434)</f>
        <v>0</v>
      </c>
      <c r="C431" s="441">
        <f>SUM(C432:C434)</f>
        <v>0</v>
      </c>
      <c r="D431" s="321" t="str">
        <f t="shared" si="6"/>
        <v/>
      </c>
    </row>
    <row r="432" ht="18.75" spans="1:4">
      <c r="A432" s="442" t="s">
        <v>399</v>
      </c>
      <c r="B432" s="443"/>
      <c r="C432" s="443"/>
      <c r="D432" s="321" t="str">
        <f t="shared" si="6"/>
        <v/>
      </c>
    </row>
    <row r="433" ht="18.75" spans="1:4">
      <c r="A433" s="442" t="s">
        <v>400</v>
      </c>
      <c r="B433" s="443"/>
      <c r="C433" s="443"/>
      <c r="D433" s="321" t="str">
        <f t="shared" si="6"/>
        <v/>
      </c>
    </row>
    <row r="434" ht="18.75" spans="1:4">
      <c r="A434" s="440" t="s">
        <v>401</v>
      </c>
      <c r="B434" s="443"/>
      <c r="C434" s="443"/>
      <c r="D434" s="321" t="str">
        <f t="shared" si="6"/>
        <v/>
      </c>
    </row>
    <row r="435" ht="18.75" spans="1:4">
      <c r="A435" s="442" t="s">
        <v>402</v>
      </c>
      <c r="B435" s="441">
        <f>SUM(B436:B438)</f>
        <v>0</v>
      </c>
      <c r="C435" s="441">
        <f>SUM(C436:C438)</f>
        <v>49</v>
      </c>
      <c r="D435" s="321" t="str">
        <f t="shared" si="6"/>
        <v/>
      </c>
    </row>
    <row r="436" ht="18.75" spans="1:4">
      <c r="A436" s="442" t="s">
        <v>403</v>
      </c>
      <c r="B436" s="443"/>
      <c r="C436" s="443">
        <v>49</v>
      </c>
      <c r="D436" s="321" t="str">
        <f t="shared" si="6"/>
        <v/>
      </c>
    </row>
    <row r="437" ht="18.75" spans="1:4">
      <c r="A437" s="442" t="s">
        <v>404</v>
      </c>
      <c r="B437" s="443"/>
      <c r="C437" s="443"/>
      <c r="D437" s="321" t="str">
        <f t="shared" si="6"/>
        <v/>
      </c>
    </row>
    <row r="438" ht="18.75" spans="1:4">
      <c r="A438" s="442" t="s">
        <v>405</v>
      </c>
      <c r="B438" s="443"/>
      <c r="C438" s="443"/>
      <c r="D438" s="321" t="str">
        <f t="shared" si="6"/>
        <v/>
      </c>
    </row>
    <row r="439" ht="18.75" spans="1:4">
      <c r="A439" s="442" t="s">
        <v>406</v>
      </c>
      <c r="B439" s="441">
        <f>SUM(B440:B444)</f>
        <v>0</v>
      </c>
      <c r="C439" s="441">
        <f>SUM(C440:C444)</f>
        <v>0</v>
      </c>
      <c r="D439" s="321" t="str">
        <f t="shared" si="6"/>
        <v/>
      </c>
    </row>
    <row r="440" ht="18.75" spans="1:4">
      <c r="A440" s="442" t="s">
        <v>407</v>
      </c>
      <c r="B440" s="443"/>
      <c r="C440" s="443"/>
      <c r="D440" s="321" t="str">
        <f t="shared" si="6"/>
        <v/>
      </c>
    </row>
    <row r="441" ht="18.75" spans="1:4">
      <c r="A441" s="442" t="s">
        <v>408</v>
      </c>
      <c r="B441" s="443"/>
      <c r="C441" s="443"/>
      <c r="D441" s="321" t="str">
        <f t="shared" si="6"/>
        <v/>
      </c>
    </row>
    <row r="442" ht="18.75" spans="1:4">
      <c r="A442" s="442" t="s">
        <v>409</v>
      </c>
      <c r="B442" s="443"/>
      <c r="C442" s="443"/>
      <c r="D442" s="321" t="str">
        <f t="shared" si="6"/>
        <v/>
      </c>
    </row>
    <row r="443" ht="18.75" spans="1:4">
      <c r="A443" s="442" t="s">
        <v>410</v>
      </c>
      <c r="B443" s="443"/>
      <c r="C443" s="443"/>
      <c r="D443" s="321" t="str">
        <f t="shared" si="6"/>
        <v/>
      </c>
    </row>
    <row r="444" ht="18.75" spans="1:4">
      <c r="A444" s="442" t="s">
        <v>411</v>
      </c>
      <c r="B444" s="443"/>
      <c r="C444" s="443"/>
      <c r="D444" s="321" t="str">
        <f t="shared" si="6"/>
        <v/>
      </c>
    </row>
    <row r="445" ht="18.75" spans="1:4">
      <c r="A445" s="442" t="s">
        <v>412</v>
      </c>
      <c r="B445" s="441">
        <f>SUM(B446:B451)</f>
        <v>200</v>
      </c>
      <c r="C445" s="441">
        <f>SUM(C446:C451)</f>
        <v>400</v>
      </c>
      <c r="D445" s="321">
        <f t="shared" si="6"/>
        <v>1</v>
      </c>
    </row>
    <row r="446" ht="18.75" spans="1:4">
      <c r="A446" s="442" t="s">
        <v>413</v>
      </c>
      <c r="B446" s="443"/>
      <c r="C446" s="443"/>
      <c r="D446" s="321" t="str">
        <f t="shared" si="6"/>
        <v/>
      </c>
    </row>
    <row r="447" ht="18.75" spans="1:4">
      <c r="A447" s="442" t="s">
        <v>414</v>
      </c>
      <c r="B447" s="443"/>
      <c r="C447" s="443"/>
      <c r="D447" s="321" t="str">
        <f t="shared" si="6"/>
        <v/>
      </c>
    </row>
    <row r="448" ht="18.75" spans="1:4">
      <c r="A448" s="442" t="s">
        <v>415</v>
      </c>
      <c r="B448" s="443"/>
      <c r="C448" s="443"/>
      <c r="D448" s="321" t="str">
        <f t="shared" si="6"/>
        <v/>
      </c>
    </row>
    <row r="449" ht="18.75" spans="1:4">
      <c r="A449" s="440" t="s">
        <v>416</v>
      </c>
      <c r="B449" s="443"/>
      <c r="C449" s="443"/>
      <c r="D449" s="321" t="str">
        <f t="shared" si="6"/>
        <v/>
      </c>
    </row>
    <row r="450" ht="18.75" spans="1:4">
      <c r="A450" s="442" t="s">
        <v>417</v>
      </c>
      <c r="B450" s="443"/>
      <c r="C450" s="443"/>
      <c r="D450" s="321" t="str">
        <f t="shared" si="6"/>
        <v/>
      </c>
    </row>
    <row r="451" ht="18.75" spans="1:4">
      <c r="A451" s="442" t="s">
        <v>418</v>
      </c>
      <c r="B451" s="448">
        <v>200</v>
      </c>
      <c r="C451" s="443">
        <v>400</v>
      </c>
      <c r="D451" s="321">
        <f t="shared" si="6"/>
        <v>1</v>
      </c>
    </row>
    <row r="452" ht="18.75" spans="1:4">
      <c r="A452" s="442" t="s">
        <v>419</v>
      </c>
      <c r="B452" s="441">
        <f>SUM(B453)</f>
        <v>0</v>
      </c>
      <c r="C452" s="441">
        <f>SUM(C453)</f>
        <v>0</v>
      </c>
      <c r="D452" s="321" t="str">
        <f t="shared" ref="D452:D515" si="7">IF(B452&gt;0,C452/B452-1,IF(B452&lt;0,-(C452/B452-1),""))</f>
        <v/>
      </c>
    </row>
    <row r="453" ht="18.75" spans="1:4">
      <c r="A453" s="442" t="s">
        <v>420</v>
      </c>
      <c r="B453" s="443"/>
      <c r="C453" s="443"/>
      <c r="D453" s="321" t="str">
        <f t="shared" si="7"/>
        <v/>
      </c>
    </row>
    <row r="454" ht="18.75" spans="1:4">
      <c r="A454" s="440" t="s">
        <v>421</v>
      </c>
      <c r="B454" s="441">
        <f>SUM(B455,B460,B469,B475,B480,B485,B490,B497,B501,B505)</f>
        <v>0</v>
      </c>
      <c r="C454" s="441">
        <f>SUM(C455,C460,C469,C475,C480,C485,C490,C497,C501,C505)</f>
        <v>0</v>
      </c>
      <c r="D454" s="321" t="str">
        <f t="shared" si="7"/>
        <v/>
      </c>
    </row>
    <row r="455" ht="18.75" spans="1:4">
      <c r="A455" s="442" t="s">
        <v>422</v>
      </c>
      <c r="B455" s="441">
        <f>SUM(B456:B459)</f>
        <v>0</v>
      </c>
      <c r="C455" s="441">
        <f>SUM(C456:C459)</f>
        <v>0</v>
      </c>
      <c r="D455" s="321" t="str">
        <f t="shared" si="7"/>
        <v/>
      </c>
    </row>
    <row r="456" ht="18.75" spans="1:4">
      <c r="A456" s="442" t="s">
        <v>137</v>
      </c>
      <c r="B456" s="443"/>
      <c r="C456" s="443"/>
      <c r="D456" s="321" t="str">
        <f t="shared" si="7"/>
        <v/>
      </c>
    </row>
    <row r="457" ht="18.75" spans="1:4">
      <c r="A457" s="442" t="s">
        <v>138</v>
      </c>
      <c r="B457" s="443"/>
      <c r="C457" s="443"/>
      <c r="D457" s="321" t="str">
        <f t="shared" si="7"/>
        <v/>
      </c>
    </row>
    <row r="458" ht="18.75" spans="1:4">
      <c r="A458" s="442" t="s">
        <v>139</v>
      </c>
      <c r="B458" s="443"/>
      <c r="C458" s="443"/>
      <c r="D458" s="321" t="str">
        <f t="shared" si="7"/>
        <v/>
      </c>
    </row>
    <row r="459" ht="18.75" spans="1:4">
      <c r="A459" s="442" t="s">
        <v>423</v>
      </c>
      <c r="B459" s="443"/>
      <c r="C459" s="443"/>
      <c r="D459" s="321" t="str">
        <f t="shared" si="7"/>
        <v/>
      </c>
    </row>
    <row r="460" ht="18.75" spans="1:4">
      <c r="A460" s="442" t="s">
        <v>424</v>
      </c>
      <c r="B460" s="441">
        <f>SUM(B461:B468)</f>
        <v>0</v>
      </c>
      <c r="C460" s="441">
        <f>SUM(C461:C468)</f>
        <v>0</v>
      </c>
      <c r="D460" s="321" t="str">
        <f t="shared" si="7"/>
        <v/>
      </c>
    </row>
    <row r="461" ht="18.75" spans="1:4">
      <c r="A461" s="442" t="s">
        <v>425</v>
      </c>
      <c r="B461" s="443"/>
      <c r="C461" s="443"/>
      <c r="D461" s="321" t="str">
        <f t="shared" si="7"/>
        <v/>
      </c>
    </row>
    <row r="462" ht="18.75" spans="1:4">
      <c r="A462" s="440" t="s">
        <v>426</v>
      </c>
      <c r="B462" s="443"/>
      <c r="C462" s="443"/>
      <c r="D462" s="321" t="str">
        <f t="shared" si="7"/>
        <v/>
      </c>
    </row>
    <row r="463" ht="18.75" spans="1:4">
      <c r="A463" s="442" t="s">
        <v>427</v>
      </c>
      <c r="B463" s="443"/>
      <c r="C463" s="443"/>
      <c r="D463" s="321" t="str">
        <f t="shared" si="7"/>
        <v/>
      </c>
    </row>
    <row r="464" ht="18.75" spans="1:4">
      <c r="A464" s="442" t="s">
        <v>428</v>
      </c>
      <c r="B464" s="443"/>
      <c r="C464" s="443"/>
      <c r="D464" s="321" t="str">
        <f t="shared" si="7"/>
        <v/>
      </c>
    </row>
    <row r="465" ht="18.75" spans="1:4">
      <c r="A465" s="442" t="s">
        <v>429</v>
      </c>
      <c r="B465" s="443"/>
      <c r="C465" s="443"/>
      <c r="D465" s="321" t="str">
        <f t="shared" si="7"/>
        <v/>
      </c>
    </row>
    <row r="466" ht="18.75" spans="1:4">
      <c r="A466" s="442" t="s">
        <v>430</v>
      </c>
      <c r="B466" s="443"/>
      <c r="C466" s="443"/>
      <c r="D466" s="321" t="str">
        <f t="shared" si="7"/>
        <v/>
      </c>
    </row>
    <row r="467" ht="18.75" spans="1:4">
      <c r="A467" s="442" t="s">
        <v>431</v>
      </c>
      <c r="B467" s="443"/>
      <c r="C467" s="443"/>
      <c r="D467" s="321" t="str">
        <f t="shared" si="7"/>
        <v/>
      </c>
    </row>
    <row r="468" ht="18.75" spans="1:4">
      <c r="A468" s="442" t="s">
        <v>432</v>
      </c>
      <c r="B468" s="443"/>
      <c r="C468" s="443"/>
      <c r="D468" s="321" t="str">
        <f t="shared" si="7"/>
        <v/>
      </c>
    </row>
    <row r="469" ht="18.75" spans="1:4">
      <c r="A469" s="442" t="s">
        <v>433</v>
      </c>
      <c r="B469" s="441">
        <f>SUM(B470:B474)</f>
        <v>0</v>
      </c>
      <c r="C469" s="441">
        <f>SUM(C470:C474)</f>
        <v>0</v>
      </c>
      <c r="D469" s="321" t="str">
        <f t="shared" si="7"/>
        <v/>
      </c>
    </row>
    <row r="470" ht="18.75" spans="1:4">
      <c r="A470" s="442" t="s">
        <v>425</v>
      </c>
      <c r="B470" s="443"/>
      <c r="C470" s="443"/>
      <c r="D470" s="321" t="str">
        <f t="shared" si="7"/>
        <v/>
      </c>
    </row>
    <row r="471" ht="18.75" spans="1:4">
      <c r="A471" s="442" t="s">
        <v>434</v>
      </c>
      <c r="B471" s="443"/>
      <c r="C471" s="443"/>
      <c r="D471" s="321" t="str">
        <f t="shared" si="7"/>
        <v/>
      </c>
    </row>
    <row r="472" ht="18.75" spans="1:4">
      <c r="A472" s="442" t="s">
        <v>435</v>
      </c>
      <c r="B472" s="443"/>
      <c r="C472" s="443"/>
      <c r="D472" s="321" t="str">
        <f t="shared" si="7"/>
        <v/>
      </c>
    </row>
    <row r="473" ht="18.75" spans="1:4">
      <c r="A473" s="442" t="s">
        <v>436</v>
      </c>
      <c r="B473" s="443"/>
      <c r="C473" s="443"/>
      <c r="D473" s="321" t="str">
        <f t="shared" si="7"/>
        <v/>
      </c>
    </row>
    <row r="474" ht="18.75" spans="1:4">
      <c r="A474" s="442" t="s">
        <v>437</v>
      </c>
      <c r="B474" s="443"/>
      <c r="C474" s="443"/>
      <c r="D474" s="321" t="str">
        <f t="shared" si="7"/>
        <v/>
      </c>
    </row>
    <row r="475" ht="18.75" spans="1:4">
      <c r="A475" s="442" t="s">
        <v>438</v>
      </c>
      <c r="B475" s="441">
        <f>SUM(B476:B479)</f>
        <v>0</v>
      </c>
      <c r="C475" s="441">
        <f>SUM(C476:C479)</f>
        <v>0</v>
      </c>
      <c r="D475" s="321" t="str">
        <f t="shared" si="7"/>
        <v/>
      </c>
    </row>
    <row r="476" ht="18.75" spans="1:4">
      <c r="A476" s="440" t="s">
        <v>425</v>
      </c>
      <c r="B476" s="443"/>
      <c r="C476" s="443"/>
      <c r="D476" s="321" t="str">
        <f t="shared" si="7"/>
        <v/>
      </c>
    </row>
    <row r="477" ht="18.75" spans="1:4">
      <c r="A477" s="442" t="s">
        <v>439</v>
      </c>
      <c r="B477" s="443"/>
      <c r="C477" s="443"/>
      <c r="D477" s="321" t="str">
        <f t="shared" si="7"/>
        <v/>
      </c>
    </row>
    <row r="478" ht="18.75" spans="1:4">
      <c r="A478" s="442" t="s">
        <v>440</v>
      </c>
      <c r="B478" s="443"/>
      <c r="C478" s="443"/>
      <c r="D478" s="321" t="str">
        <f t="shared" si="7"/>
        <v/>
      </c>
    </row>
    <row r="479" ht="18.75" spans="1:4">
      <c r="A479" s="442" t="s">
        <v>441</v>
      </c>
      <c r="B479" s="443"/>
      <c r="C479" s="443"/>
      <c r="D479" s="321" t="str">
        <f t="shared" si="7"/>
        <v/>
      </c>
    </row>
    <row r="480" ht="18.75" spans="1:4">
      <c r="A480" s="442" t="s">
        <v>442</v>
      </c>
      <c r="B480" s="441">
        <f>SUM(B481:B484)</f>
        <v>0</v>
      </c>
      <c r="C480" s="441">
        <f>SUM(C481:C484)</f>
        <v>0</v>
      </c>
      <c r="D480" s="321" t="str">
        <f t="shared" si="7"/>
        <v/>
      </c>
    </row>
    <row r="481" ht="18.75" spans="1:4">
      <c r="A481" s="442" t="s">
        <v>425</v>
      </c>
      <c r="B481" s="443"/>
      <c r="C481" s="443"/>
      <c r="D481" s="321" t="str">
        <f t="shared" si="7"/>
        <v/>
      </c>
    </row>
    <row r="482" ht="18.75" spans="1:4">
      <c r="A482" s="442" t="s">
        <v>443</v>
      </c>
      <c r="B482" s="443"/>
      <c r="C482" s="443"/>
      <c r="D482" s="321" t="str">
        <f t="shared" si="7"/>
        <v/>
      </c>
    </row>
    <row r="483" ht="18.75" spans="1:4">
      <c r="A483" s="442" t="s">
        <v>444</v>
      </c>
      <c r="B483" s="443"/>
      <c r="C483" s="443"/>
      <c r="D483" s="321" t="str">
        <f t="shared" si="7"/>
        <v/>
      </c>
    </row>
    <row r="484" ht="18.75" spans="1:4">
      <c r="A484" s="442" t="s">
        <v>445</v>
      </c>
      <c r="B484" s="443"/>
      <c r="C484" s="443"/>
      <c r="D484" s="321" t="str">
        <f t="shared" si="7"/>
        <v/>
      </c>
    </row>
    <row r="485" ht="18.75" spans="1:4">
      <c r="A485" s="442" t="s">
        <v>446</v>
      </c>
      <c r="B485" s="441">
        <f>SUM(B486:B489)</f>
        <v>0</v>
      </c>
      <c r="C485" s="441">
        <f>SUM(C486:C489)</f>
        <v>0</v>
      </c>
      <c r="D485" s="321" t="str">
        <f t="shared" si="7"/>
        <v/>
      </c>
    </row>
    <row r="486" ht="18.75" spans="1:4">
      <c r="A486" s="442" t="s">
        <v>447</v>
      </c>
      <c r="B486" s="443"/>
      <c r="C486" s="443"/>
      <c r="D486" s="321" t="str">
        <f t="shared" si="7"/>
        <v/>
      </c>
    </row>
    <row r="487" ht="18.75" spans="1:4">
      <c r="A487" s="442" t="s">
        <v>448</v>
      </c>
      <c r="B487" s="443"/>
      <c r="C487" s="443"/>
      <c r="D487" s="321" t="str">
        <f t="shared" si="7"/>
        <v/>
      </c>
    </row>
    <row r="488" ht="18.75" spans="1:4">
      <c r="A488" s="442" t="s">
        <v>449</v>
      </c>
      <c r="B488" s="443"/>
      <c r="C488" s="443"/>
      <c r="D488" s="321" t="str">
        <f t="shared" si="7"/>
        <v/>
      </c>
    </row>
    <row r="489" ht="18.75" spans="1:4">
      <c r="A489" s="442" t="s">
        <v>450</v>
      </c>
      <c r="B489" s="443"/>
      <c r="C489" s="443"/>
      <c r="D489" s="321" t="str">
        <f t="shared" si="7"/>
        <v/>
      </c>
    </row>
    <row r="490" ht="18.75" spans="1:4">
      <c r="A490" s="442" t="s">
        <v>451</v>
      </c>
      <c r="B490" s="441">
        <f>SUM(B491:B496)</f>
        <v>0</v>
      </c>
      <c r="C490" s="441">
        <f>SUM(C491:C496)</f>
        <v>0</v>
      </c>
      <c r="D490" s="321" t="str">
        <f t="shared" si="7"/>
        <v/>
      </c>
    </row>
    <row r="491" ht="18.75" spans="1:4">
      <c r="A491" s="442" t="s">
        <v>425</v>
      </c>
      <c r="B491" s="443"/>
      <c r="C491" s="443"/>
      <c r="D491" s="321" t="str">
        <f t="shared" si="7"/>
        <v/>
      </c>
    </row>
    <row r="492" ht="18.75" spans="1:4">
      <c r="A492" s="442" t="s">
        <v>452</v>
      </c>
      <c r="B492" s="443"/>
      <c r="C492" s="443"/>
      <c r="D492" s="321" t="str">
        <f t="shared" si="7"/>
        <v/>
      </c>
    </row>
    <row r="493" ht="18.75" spans="1:4">
      <c r="A493" s="442" t="s">
        <v>453</v>
      </c>
      <c r="B493" s="443"/>
      <c r="C493" s="443"/>
      <c r="D493" s="321" t="str">
        <f t="shared" si="7"/>
        <v/>
      </c>
    </row>
    <row r="494" ht="18.75" spans="1:4">
      <c r="A494" s="442" t="s">
        <v>454</v>
      </c>
      <c r="B494" s="443"/>
      <c r="C494" s="443"/>
      <c r="D494" s="321" t="str">
        <f t="shared" si="7"/>
        <v/>
      </c>
    </row>
    <row r="495" ht="18.75" spans="1:4">
      <c r="A495" s="442" t="s">
        <v>455</v>
      </c>
      <c r="B495" s="443"/>
      <c r="C495" s="443"/>
      <c r="D495" s="321" t="str">
        <f t="shared" si="7"/>
        <v/>
      </c>
    </row>
    <row r="496" ht="18.75" spans="1:4">
      <c r="A496" s="442" t="s">
        <v>456</v>
      </c>
      <c r="B496" s="443"/>
      <c r="C496" s="443"/>
      <c r="D496" s="321" t="str">
        <f t="shared" si="7"/>
        <v/>
      </c>
    </row>
    <row r="497" ht="18.75" spans="1:4">
      <c r="A497" s="442" t="s">
        <v>457</v>
      </c>
      <c r="B497" s="441">
        <f>SUM(B498:B500)</f>
        <v>0</v>
      </c>
      <c r="C497" s="441">
        <f>SUM(C498:C500)</f>
        <v>0</v>
      </c>
      <c r="D497" s="321" t="str">
        <f t="shared" si="7"/>
        <v/>
      </c>
    </row>
    <row r="498" ht="18.75" spans="1:4">
      <c r="A498" s="442" t="s">
        <v>458</v>
      </c>
      <c r="B498" s="443"/>
      <c r="C498" s="443"/>
      <c r="D498" s="321" t="str">
        <f t="shared" si="7"/>
        <v/>
      </c>
    </row>
    <row r="499" ht="18.75" spans="1:4">
      <c r="A499" s="442" t="s">
        <v>459</v>
      </c>
      <c r="B499" s="443"/>
      <c r="C499" s="443"/>
      <c r="D499" s="321" t="str">
        <f t="shared" si="7"/>
        <v/>
      </c>
    </row>
    <row r="500" ht="18.75" spans="1:4">
      <c r="A500" s="442" t="s">
        <v>460</v>
      </c>
      <c r="B500" s="443"/>
      <c r="C500" s="443"/>
      <c r="D500" s="321" t="str">
        <f t="shared" si="7"/>
        <v/>
      </c>
    </row>
    <row r="501" ht="18.75" spans="1:4">
      <c r="A501" s="440" t="s">
        <v>461</v>
      </c>
      <c r="B501" s="441">
        <f>SUM(B502:B504)</f>
        <v>0</v>
      </c>
      <c r="C501" s="441">
        <f>SUM(C502:C504)</f>
        <v>0</v>
      </c>
      <c r="D501" s="321" t="str">
        <f t="shared" si="7"/>
        <v/>
      </c>
    </row>
    <row r="502" ht="18.75" spans="1:4">
      <c r="A502" s="442" t="s">
        <v>462</v>
      </c>
      <c r="B502" s="443"/>
      <c r="C502" s="443"/>
      <c r="D502" s="321" t="str">
        <f t="shared" si="7"/>
        <v/>
      </c>
    </row>
    <row r="503" ht="18.75" spans="1:4">
      <c r="A503" s="442" t="s">
        <v>463</v>
      </c>
      <c r="B503" s="443"/>
      <c r="C503" s="443"/>
      <c r="D503" s="321" t="str">
        <f t="shared" si="7"/>
        <v/>
      </c>
    </row>
    <row r="504" ht="18.75" spans="1:4">
      <c r="A504" s="442" t="s">
        <v>464</v>
      </c>
      <c r="B504" s="443"/>
      <c r="C504" s="443"/>
      <c r="D504" s="321" t="str">
        <f t="shared" si="7"/>
        <v/>
      </c>
    </row>
    <row r="505" ht="18.75" spans="1:4">
      <c r="A505" s="442" t="s">
        <v>465</v>
      </c>
      <c r="B505" s="441">
        <f>SUM(B506:B509)</f>
        <v>0</v>
      </c>
      <c r="C505" s="441">
        <f>SUM(C506:C509)</f>
        <v>0</v>
      </c>
      <c r="D505" s="321" t="str">
        <f t="shared" si="7"/>
        <v/>
      </c>
    </row>
    <row r="506" ht="18.75" spans="1:4">
      <c r="A506" s="442" t="s">
        <v>466</v>
      </c>
      <c r="B506" s="443"/>
      <c r="C506" s="443"/>
      <c r="D506" s="321" t="str">
        <f t="shared" si="7"/>
        <v/>
      </c>
    </row>
    <row r="507" ht="18.75" spans="1:4">
      <c r="A507" s="442" t="s">
        <v>467</v>
      </c>
      <c r="B507" s="443"/>
      <c r="C507" s="443"/>
      <c r="D507" s="321" t="str">
        <f t="shared" si="7"/>
        <v/>
      </c>
    </row>
    <row r="508" ht="18.75" spans="1:4">
      <c r="A508" s="442" t="s">
        <v>468</v>
      </c>
      <c r="B508" s="443"/>
      <c r="C508" s="443"/>
      <c r="D508" s="321" t="str">
        <f t="shared" si="7"/>
        <v/>
      </c>
    </row>
    <row r="509" ht="18.75" spans="1:4">
      <c r="A509" s="442" t="s">
        <v>469</v>
      </c>
      <c r="B509" s="443"/>
      <c r="C509" s="443"/>
      <c r="D509" s="321" t="str">
        <f t="shared" si="7"/>
        <v/>
      </c>
    </row>
    <row r="510" ht="18.75" spans="1:4">
      <c r="A510" s="440" t="s">
        <v>470</v>
      </c>
      <c r="B510" s="441">
        <f>SUM(B511,B527,B535,B546,B555,B563)</f>
        <v>174</v>
      </c>
      <c r="C510" s="441">
        <f>SUM(C511,C527,C535,C546,C555,C563)</f>
        <v>249</v>
      </c>
      <c r="D510" s="321">
        <f t="shared" si="7"/>
        <v>0.431</v>
      </c>
    </row>
    <row r="511" ht="18.75" spans="1:4">
      <c r="A511" s="440" t="s">
        <v>471</v>
      </c>
      <c r="B511" s="441">
        <f>SUM(B512:B526)</f>
        <v>174</v>
      </c>
      <c r="C511" s="441">
        <f>SUM(C512:C526)</f>
        <v>249</v>
      </c>
      <c r="D511" s="321">
        <f t="shared" si="7"/>
        <v>0.431</v>
      </c>
    </row>
    <row r="512" ht="18.75" spans="1:4">
      <c r="A512" s="440" t="s">
        <v>137</v>
      </c>
      <c r="B512" s="443"/>
      <c r="C512" s="443"/>
      <c r="D512" s="321" t="str">
        <f t="shared" si="7"/>
        <v/>
      </c>
    </row>
    <row r="513" ht="18.75" spans="1:4">
      <c r="A513" s="440" t="s">
        <v>138</v>
      </c>
      <c r="B513" s="443"/>
      <c r="C513" s="443"/>
      <c r="D513" s="321" t="str">
        <f t="shared" si="7"/>
        <v/>
      </c>
    </row>
    <row r="514" ht="18.75" spans="1:4">
      <c r="A514" s="440" t="s">
        <v>139</v>
      </c>
      <c r="B514" s="443"/>
      <c r="C514" s="443"/>
      <c r="D514" s="321" t="str">
        <f t="shared" si="7"/>
        <v/>
      </c>
    </row>
    <row r="515" ht="18.75" spans="1:4">
      <c r="A515" s="440" t="s">
        <v>472</v>
      </c>
      <c r="B515" s="443"/>
      <c r="C515" s="443"/>
      <c r="D515" s="321" t="str">
        <f t="shared" si="7"/>
        <v/>
      </c>
    </row>
    <row r="516" ht="18.75" spans="1:4">
      <c r="A516" s="440" t="s">
        <v>473</v>
      </c>
      <c r="B516" s="443"/>
      <c r="C516" s="443"/>
      <c r="D516" s="321" t="str">
        <f t="shared" ref="D516:D579" si="8">IF(B516&gt;0,C516/B516-1,IF(B516&lt;0,-(C516/B516-1),""))</f>
        <v/>
      </c>
    </row>
    <row r="517" ht="18.75" spans="1:4">
      <c r="A517" s="440" t="s">
        <v>474</v>
      </c>
      <c r="B517" s="443"/>
      <c r="C517" s="443"/>
      <c r="D517" s="321" t="str">
        <f t="shared" si="8"/>
        <v/>
      </c>
    </row>
    <row r="518" ht="18.75" spans="1:4">
      <c r="A518" s="440" t="s">
        <v>475</v>
      </c>
      <c r="B518" s="443"/>
      <c r="C518" s="443"/>
      <c r="D518" s="321" t="str">
        <f t="shared" si="8"/>
        <v/>
      </c>
    </row>
    <row r="519" ht="18.75" spans="1:4">
      <c r="A519" s="440" t="s">
        <v>476</v>
      </c>
      <c r="B519" s="443">
        <v>5</v>
      </c>
      <c r="C519" s="443"/>
      <c r="D519" s="321">
        <f t="shared" si="8"/>
        <v>-1</v>
      </c>
    </row>
    <row r="520" ht="18.75" spans="1:4">
      <c r="A520" s="440" t="s">
        <v>477</v>
      </c>
      <c r="B520" s="443"/>
      <c r="C520" s="443">
        <v>39</v>
      </c>
      <c r="D520" s="321" t="str">
        <f t="shared" si="8"/>
        <v/>
      </c>
    </row>
    <row r="521" ht="18.75" spans="1:4">
      <c r="A521" s="440" t="s">
        <v>478</v>
      </c>
      <c r="B521" s="443"/>
      <c r="C521" s="443"/>
      <c r="D521" s="321" t="str">
        <f t="shared" si="8"/>
        <v/>
      </c>
    </row>
    <row r="522" ht="18.75" spans="1:4">
      <c r="A522" s="440" t="s">
        <v>479</v>
      </c>
      <c r="B522" s="443"/>
      <c r="C522" s="443"/>
      <c r="D522" s="321" t="str">
        <f t="shared" si="8"/>
        <v/>
      </c>
    </row>
    <row r="523" ht="18.75" spans="1:4">
      <c r="A523" s="440" t="s">
        <v>480</v>
      </c>
      <c r="B523" s="443"/>
      <c r="C523" s="443"/>
      <c r="D523" s="321" t="str">
        <f t="shared" si="8"/>
        <v/>
      </c>
    </row>
    <row r="524" ht="18.75" spans="1:4">
      <c r="A524" s="440" t="s">
        <v>481</v>
      </c>
      <c r="B524" s="443"/>
      <c r="C524" s="443"/>
      <c r="D524" s="321" t="str">
        <f t="shared" si="8"/>
        <v/>
      </c>
    </row>
    <row r="525" ht="18.75" spans="1:4">
      <c r="A525" s="440" t="s">
        <v>482</v>
      </c>
      <c r="B525" s="443">
        <v>15</v>
      </c>
      <c r="C525" s="443"/>
      <c r="D525" s="321">
        <f t="shared" si="8"/>
        <v>-1</v>
      </c>
    </row>
    <row r="526" ht="18.75" spans="1:4">
      <c r="A526" s="440" t="s">
        <v>483</v>
      </c>
      <c r="B526" s="443">
        <v>154</v>
      </c>
      <c r="C526" s="443">
        <v>210</v>
      </c>
      <c r="D526" s="321">
        <f t="shared" si="8"/>
        <v>0.364</v>
      </c>
    </row>
    <row r="527" ht="18.75" spans="1:4">
      <c r="A527" s="440" t="s">
        <v>484</v>
      </c>
      <c r="B527" s="441">
        <f>SUM(B528:B534)</f>
        <v>0</v>
      </c>
      <c r="C527" s="441">
        <f>SUM(C528:C534)</f>
        <v>0</v>
      </c>
      <c r="D527" s="321" t="str">
        <f t="shared" si="8"/>
        <v/>
      </c>
    </row>
    <row r="528" ht="18.75" spans="1:4">
      <c r="A528" s="440" t="s">
        <v>137</v>
      </c>
      <c r="B528" s="443"/>
      <c r="C528" s="443"/>
      <c r="D528" s="321" t="str">
        <f t="shared" si="8"/>
        <v/>
      </c>
    </row>
    <row r="529" ht="18.75" spans="1:4">
      <c r="A529" s="440" t="s">
        <v>138</v>
      </c>
      <c r="B529" s="443"/>
      <c r="C529" s="443"/>
      <c r="D529" s="321" t="str">
        <f t="shared" si="8"/>
        <v/>
      </c>
    </row>
    <row r="530" ht="18.75" spans="1:4">
      <c r="A530" s="440" t="s">
        <v>139</v>
      </c>
      <c r="B530" s="443"/>
      <c r="C530" s="443"/>
      <c r="D530" s="321" t="str">
        <f t="shared" si="8"/>
        <v/>
      </c>
    </row>
    <row r="531" ht="18.75" spans="1:4">
      <c r="A531" s="440" t="s">
        <v>485</v>
      </c>
      <c r="B531" s="443"/>
      <c r="C531" s="443"/>
      <c r="D531" s="321" t="str">
        <f t="shared" si="8"/>
        <v/>
      </c>
    </row>
    <row r="532" ht="18.75" spans="1:4">
      <c r="A532" s="440" t="s">
        <v>486</v>
      </c>
      <c r="B532" s="443"/>
      <c r="C532" s="443"/>
      <c r="D532" s="321" t="str">
        <f t="shared" si="8"/>
        <v/>
      </c>
    </row>
    <row r="533" ht="18.75" spans="1:4">
      <c r="A533" s="440" t="s">
        <v>487</v>
      </c>
      <c r="B533" s="443"/>
      <c r="C533" s="443"/>
      <c r="D533" s="321" t="str">
        <f t="shared" si="8"/>
        <v/>
      </c>
    </row>
    <row r="534" ht="18.75" spans="1:4">
      <c r="A534" s="440" t="s">
        <v>488</v>
      </c>
      <c r="B534" s="443"/>
      <c r="C534" s="443"/>
      <c r="D534" s="321" t="str">
        <f t="shared" si="8"/>
        <v/>
      </c>
    </row>
    <row r="535" ht="18.75" spans="1:4">
      <c r="A535" s="440" t="s">
        <v>489</v>
      </c>
      <c r="B535" s="441">
        <f>SUM(B536:B545)</f>
        <v>0</v>
      </c>
      <c r="C535" s="441">
        <f>SUM(C536:C545)</f>
        <v>0</v>
      </c>
      <c r="D535" s="321" t="str">
        <f t="shared" si="8"/>
        <v/>
      </c>
    </row>
    <row r="536" ht="18.75" spans="1:4">
      <c r="A536" s="440" t="s">
        <v>137</v>
      </c>
      <c r="B536" s="443"/>
      <c r="C536" s="443"/>
      <c r="D536" s="321" t="str">
        <f t="shared" si="8"/>
        <v/>
      </c>
    </row>
    <row r="537" ht="18.75" spans="1:4">
      <c r="A537" s="440" t="s">
        <v>138</v>
      </c>
      <c r="B537" s="443"/>
      <c r="C537" s="443"/>
      <c r="D537" s="321" t="str">
        <f t="shared" si="8"/>
        <v/>
      </c>
    </row>
    <row r="538" ht="18.75" spans="1:4">
      <c r="A538" s="440" t="s">
        <v>139</v>
      </c>
      <c r="B538" s="443"/>
      <c r="C538" s="443"/>
      <c r="D538" s="321" t="str">
        <f t="shared" si="8"/>
        <v/>
      </c>
    </row>
    <row r="539" ht="18.75" spans="1:4">
      <c r="A539" s="440" t="s">
        <v>490</v>
      </c>
      <c r="B539" s="443"/>
      <c r="C539" s="443"/>
      <c r="D539" s="321" t="str">
        <f t="shared" si="8"/>
        <v/>
      </c>
    </row>
    <row r="540" ht="18.75" spans="1:4">
      <c r="A540" s="440" t="s">
        <v>491</v>
      </c>
      <c r="B540" s="443"/>
      <c r="C540" s="443"/>
      <c r="D540" s="321" t="str">
        <f t="shared" si="8"/>
        <v/>
      </c>
    </row>
    <row r="541" ht="18.75" spans="1:4">
      <c r="A541" s="440" t="s">
        <v>492</v>
      </c>
      <c r="B541" s="443"/>
      <c r="C541" s="443"/>
      <c r="D541" s="321" t="str">
        <f t="shared" si="8"/>
        <v/>
      </c>
    </row>
    <row r="542" ht="18.75" spans="1:4">
      <c r="A542" s="440" t="s">
        <v>493</v>
      </c>
      <c r="B542" s="443"/>
      <c r="C542" s="443"/>
      <c r="D542" s="321" t="str">
        <f t="shared" si="8"/>
        <v/>
      </c>
    </row>
    <row r="543" ht="18.75" spans="1:4">
      <c r="A543" s="440" t="s">
        <v>494</v>
      </c>
      <c r="B543" s="443"/>
      <c r="C543" s="443"/>
      <c r="D543" s="321" t="str">
        <f t="shared" si="8"/>
        <v/>
      </c>
    </row>
    <row r="544" ht="18.75" spans="1:4">
      <c r="A544" s="440" t="s">
        <v>495</v>
      </c>
      <c r="B544" s="443"/>
      <c r="C544" s="443"/>
      <c r="D544" s="321" t="str">
        <f t="shared" si="8"/>
        <v/>
      </c>
    </row>
    <row r="545" ht="18.75" spans="1:4">
      <c r="A545" s="440" t="s">
        <v>496</v>
      </c>
      <c r="B545" s="443"/>
      <c r="C545" s="443"/>
      <c r="D545" s="321" t="str">
        <f t="shared" si="8"/>
        <v/>
      </c>
    </row>
    <row r="546" ht="18.75" spans="1:4">
      <c r="A546" s="440" t="s">
        <v>497</v>
      </c>
      <c r="B546" s="441">
        <f>SUM(B547:B554)</f>
        <v>0</v>
      </c>
      <c r="C546" s="441">
        <f>SUM(C547:C554)</f>
        <v>0</v>
      </c>
      <c r="D546" s="321" t="str">
        <f t="shared" si="8"/>
        <v/>
      </c>
    </row>
    <row r="547" ht="18.75" spans="1:4">
      <c r="A547" s="440" t="s">
        <v>137</v>
      </c>
      <c r="B547" s="443"/>
      <c r="C547" s="443"/>
      <c r="D547" s="321" t="str">
        <f t="shared" si="8"/>
        <v/>
      </c>
    </row>
    <row r="548" ht="18.75" spans="1:4">
      <c r="A548" s="440" t="s">
        <v>138</v>
      </c>
      <c r="B548" s="443"/>
      <c r="C548" s="443"/>
      <c r="D548" s="321" t="str">
        <f t="shared" si="8"/>
        <v/>
      </c>
    </row>
    <row r="549" ht="18.75" spans="1:4">
      <c r="A549" s="440" t="s">
        <v>139</v>
      </c>
      <c r="B549" s="443"/>
      <c r="C549" s="443"/>
      <c r="D549" s="321" t="str">
        <f t="shared" si="8"/>
        <v/>
      </c>
    </row>
    <row r="550" ht="18.75" spans="1:4">
      <c r="A550" s="440" t="s">
        <v>498</v>
      </c>
      <c r="B550" s="443"/>
      <c r="C550" s="443"/>
      <c r="D550" s="321" t="str">
        <f t="shared" si="8"/>
        <v/>
      </c>
    </row>
    <row r="551" ht="18.75" spans="1:4">
      <c r="A551" s="440" t="s">
        <v>499</v>
      </c>
      <c r="B551" s="443"/>
      <c r="C551" s="443"/>
      <c r="D551" s="321" t="str">
        <f t="shared" si="8"/>
        <v/>
      </c>
    </row>
    <row r="552" ht="18.75" spans="1:4">
      <c r="A552" s="440" t="s">
        <v>500</v>
      </c>
      <c r="B552" s="443"/>
      <c r="C552" s="443"/>
      <c r="D552" s="321" t="str">
        <f t="shared" si="8"/>
        <v/>
      </c>
    </row>
    <row r="553" ht="18.75" spans="1:4">
      <c r="A553" s="440" t="s">
        <v>501</v>
      </c>
      <c r="B553" s="443"/>
      <c r="C553" s="443"/>
      <c r="D553" s="321" t="str">
        <f t="shared" si="8"/>
        <v/>
      </c>
    </row>
    <row r="554" ht="18.75" spans="1:4">
      <c r="A554" s="440" t="s">
        <v>502</v>
      </c>
      <c r="B554" s="443"/>
      <c r="C554" s="443"/>
      <c r="D554" s="321" t="str">
        <f t="shared" si="8"/>
        <v/>
      </c>
    </row>
    <row r="555" ht="18.75" spans="1:4">
      <c r="A555" s="440" t="s">
        <v>503</v>
      </c>
      <c r="B555" s="441">
        <f>SUM(B556:B562)</f>
        <v>0</v>
      </c>
      <c r="C555" s="441">
        <f>SUM(C556:C562)</f>
        <v>0</v>
      </c>
      <c r="D555" s="321" t="str">
        <f t="shared" si="8"/>
        <v/>
      </c>
    </row>
    <row r="556" ht="18.75" spans="1:4">
      <c r="A556" s="440" t="s">
        <v>137</v>
      </c>
      <c r="B556" s="443"/>
      <c r="C556" s="443"/>
      <c r="D556" s="321" t="str">
        <f t="shared" si="8"/>
        <v/>
      </c>
    </row>
    <row r="557" ht="18.75" spans="1:4">
      <c r="A557" s="440" t="s">
        <v>138</v>
      </c>
      <c r="B557" s="443"/>
      <c r="C557" s="443"/>
      <c r="D557" s="321" t="str">
        <f t="shared" si="8"/>
        <v/>
      </c>
    </row>
    <row r="558" ht="18.75" spans="1:4">
      <c r="A558" s="440" t="s">
        <v>139</v>
      </c>
      <c r="B558" s="443"/>
      <c r="C558" s="443"/>
      <c r="D558" s="321" t="str">
        <f t="shared" si="8"/>
        <v/>
      </c>
    </row>
    <row r="559" ht="18.75" spans="1:4">
      <c r="A559" s="440" t="s">
        <v>504</v>
      </c>
      <c r="B559" s="443"/>
      <c r="C559" s="443"/>
      <c r="D559" s="321" t="str">
        <f t="shared" si="8"/>
        <v/>
      </c>
    </row>
    <row r="560" ht="18.75" spans="1:4">
      <c r="A560" s="440" t="s">
        <v>505</v>
      </c>
      <c r="B560" s="443"/>
      <c r="C560" s="443"/>
      <c r="D560" s="321" t="str">
        <f t="shared" si="8"/>
        <v/>
      </c>
    </row>
    <row r="561" ht="18.75" spans="1:4">
      <c r="A561" s="440" t="s">
        <v>506</v>
      </c>
      <c r="B561" s="443"/>
      <c r="C561" s="443"/>
      <c r="D561" s="321" t="str">
        <f t="shared" si="8"/>
        <v/>
      </c>
    </row>
    <row r="562" ht="18.75" spans="1:4">
      <c r="A562" s="440" t="s">
        <v>507</v>
      </c>
      <c r="B562" s="443"/>
      <c r="C562" s="443"/>
      <c r="D562" s="321" t="str">
        <f t="shared" si="8"/>
        <v/>
      </c>
    </row>
    <row r="563" ht="18.75" spans="1:4">
      <c r="A563" s="440" t="s">
        <v>508</v>
      </c>
      <c r="B563" s="441">
        <f>SUM(B564:B565)</f>
        <v>0</v>
      </c>
      <c r="C563" s="441">
        <f>SUM(C564:C565)</f>
        <v>0</v>
      </c>
      <c r="D563" s="321" t="str">
        <f t="shared" si="8"/>
        <v/>
      </c>
    </row>
    <row r="564" ht="18.75" spans="1:4">
      <c r="A564" s="440" t="s">
        <v>509</v>
      </c>
      <c r="B564" s="443"/>
      <c r="C564" s="443"/>
      <c r="D564" s="321" t="str">
        <f t="shared" si="8"/>
        <v/>
      </c>
    </row>
    <row r="565" ht="18.75" spans="1:4">
      <c r="A565" s="440" t="s">
        <v>510</v>
      </c>
      <c r="B565" s="443"/>
      <c r="C565" s="443"/>
      <c r="D565" s="321" t="str">
        <f t="shared" si="8"/>
        <v/>
      </c>
    </row>
    <row r="566" ht="18.75" spans="1:4">
      <c r="A566" s="440" t="s">
        <v>511</v>
      </c>
      <c r="B566" s="441">
        <f>SUM(B567,B586,B594,B596,B605,B609,B619,B628,B635,B643,B652,B658,B661,B664,B667,B670,B673,B677,B681,B690,B693)</f>
        <v>13225</v>
      </c>
      <c r="C566" s="441">
        <f>SUM(C567,C586,C594,C596,C605,C609,C619,C628,C635,C643,C652,C658,C661,C664,C667,C670,C673,C677,C681,C690,C693)</f>
        <v>12252</v>
      </c>
      <c r="D566" s="321">
        <f t="shared" si="8"/>
        <v>-0.074</v>
      </c>
    </row>
    <row r="567" ht="18.75" spans="1:4">
      <c r="A567" s="440" t="s">
        <v>512</v>
      </c>
      <c r="B567" s="441">
        <f>SUM(B568:B585)</f>
        <v>7778</v>
      </c>
      <c r="C567" s="441">
        <f>SUM(C568:C585)</f>
        <v>7207</v>
      </c>
      <c r="D567" s="321">
        <f t="shared" si="8"/>
        <v>-0.073</v>
      </c>
    </row>
    <row r="568" ht="18.75" spans="1:4">
      <c r="A568" s="440" t="s">
        <v>137</v>
      </c>
      <c r="B568" s="443">
        <v>65</v>
      </c>
      <c r="C568" s="443"/>
      <c r="D568" s="321">
        <f t="shared" si="8"/>
        <v>-1</v>
      </c>
    </row>
    <row r="569" ht="18.75" spans="1:4">
      <c r="A569" s="440" t="s">
        <v>138</v>
      </c>
      <c r="B569" s="443">
        <v>192</v>
      </c>
      <c r="C569" s="443">
        <v>434</v>
      </c>
      <c r="D569" s="321">
        <f t="shared" si="8"/>
        <v>1.26</v>
      </c>
    </row>
    <row r="570" ht="18.75" spans="1:4">
      <c r="A570" s="440" t="s">
        <v>139</v>
      </c>
      <c r="B570" s="443">
        <v>0</v>
      </c>
      <c r="C570" s="443"/>
      <c r="D570" s="321" t="str">
        <f t="shared" si="8"/>
        <v/>
      </c>
    </row>
    <row r="571" ht="18.75" spans="1:4">
      <c r="A571" s="440" t="s">
        <v>513</v>
      </c>
      <c r="B571" s="443">
        <v>600</v>
      </c>
      <c r="C571" s="443">
        <v>440</v>
      </c>
      <c r="D571" s="321">
        <f t="shared" si="8"/>
        <v>-0.267</v>
      </c>
    </row>
    <row r="572" ht="18.75" spans="1:4">
      <c r="A572" s="440" t="s">
        <v>514</v>
      </c>
      <c r="B572" s="443"/>
      <c r="C572" s="443"/>
      <c r="D572" s="321" t="str">
        <f t="shared" si="8"/>
        <v/>
      </c>
    </row>
    <row r="573" ht="18.75" spans="1:4">
      <c r="A573" s="440" t="s">
        <v>515</v>
      </c>
      <c r="B573" s="443"/>
      <c r="C573" s="443"/>
      <c r="D573" s="321" t="str">
        <f t="shared" si="8"/>
        <v/>
      </c>
    </row>
    <row r="574" ht="18.75" spans="1:4">
      <c r="A574" s="440" t="s">
        <v>516</v>
      </c>
      <c r="B574" s="443"/>
      <c r="C574" s="443"/>
      <c r="D574" s="321" t="str">
        <f t="shared" si="8"/>
        <v/>
      </c>
    </row>
    <row r="575" ht="18.75" spans="1:4">
      <c r="A575" s="440" t="s">
        <v>178</v>
      </c>
      <c r="B575" s="443"/>
      <c r="C575" s="443"/>
      <c r="D575" s="321" t="str">
        <f t="shared" si="8"/>
        <v/>
      </c>
    </row>
    <row r="576" ht="18.75" spans="1:4">
      <c r="A576" s="440" t="s">
        <v>517</v>
      </c>
      <c r="B576" s="443"/>
      <c r="C576" s="443"/>
      <c r="D576" s="321" t="str">
        <f t="shared" si="8"/>
        <v/>
      </c>
    </row>
    <row r="577" ht="18.75" spans="1:4">
      <c r="A577" s="440" t="s">
        <v>518</v>
      </c>
      <c r="B577" s="443">
        <v>100</v>
      </c>
      <c r="C577" s="443"/>
      <c r="D577" s="321">
        <f t="shared" si="8"/>
        <v>-1</v>
      </c>
    </row>
    <row r="578" ht="33" spans="1:4">
      <c r="A578" s="440" t="s">
        <v>519</v>
      </c>
      <c r="B578" s="443">
        <v>0</v>
      </c>
      <c r="C578" s="443"/>
      <c r="D578" s="321" t="str">
        <f t="shared" si="8"/>
        <v/>
      </c>
    </row>
    <row r="579" ht="18.75" spans="1:4">
      <c r="A579" s="440" t="s">
        <v>520</v>
      </c>
      <c r="B579" s="443">
        <v>0</v>
      </c>
      <c r="C579" s="443"/>
      <c r="D579" s="321" t="str">
        <f t="shared" si="8"/>
        <v/>
      </c>
    </row>
    <row r="580" ht="18.75" spans="1:4">
      <c r="A580" s="440" t="s">
        <v>521</v>
      </c>
      <c r="B580" s="443">
        <v>0</v>
      </c>
      <c r="C580" s="443"/>
      <c r="D580" s="321" t="str">
        <f t="shared" ref="D580:D643" si="9">IF(B580&gt;0,C580/B580-1,IF(B580&lt;0,-(C580/B580-1),""))</f>
        <v/>
      </c>
    </row>
    <row r="581" ht="18.75" spans="1:4">
      <c r="A581" s="440" t="s">
        <v>522</v>
      </c>
      <c r="B581" s="443">
        <v>0</v>
      </c>
      <c r="C581" s="443"/>
      <c r="D581" s="321" t="str">
        <f t="shared" si="9"/>
        <v/>
      </c>
    </row>
    <row r="582" ht="18.75" spans="1:4">
      <c r="A582" s="440" t="s">
        <v>523</v>
      </c>
      <c r="B582" s="443">
        <v>0</v>
      </c>
      <c r="C582" s="443"/>
      <c r="D582" s="321" t="str">
        <f t="shared" si="9"/>
        <v/>
      </c>
    </row>
    <row r="583" ht="18.75" spans="1:4">
      <c r="A583" s="440" t="s">
        <v>524</v>
      </c>
      <c r="B583" s="443">
        <v>225</v>
      </c>
      <c r="C583" s="443"/>
      <c r="D583" s="321">
        <f t="shared" si="9"/>
        <v>-1</v>
      </c>
    </row>
    <row r="584" ht="18.75" spans="1:4">
      <c r="A584" s="440" t="s">
        <v>146</v>
      </c>
      <c r="B584" s="443">
        <v>6596</v>
      </c>
      <c r="C584" s="443">
        <v>6333</v>
      </c>
      <c r="D584" s="321">
        <f t="shared" si="9"/>
        <v>-0.04</v>
      </c>
    </row>
    <row r="585" ht="33" spans="1:4">
      <c r="A585" s="440" t="s">
        <v>525</v>
      </c>
      <c r="B585" s="443"/>
      <c r="C585" s="443"/>
      <c r="D585" s="321" t="str">
        <f t="shared" si="9"/>
        <v/>
      </c>
    </row>
    <row r="586" ht="18.75" spans="1:4">
      <c r="A586" s="440" t="s">
        <v>526</v>
      </c>
      <c r="B586" s="441">
        <f>SUM(B587:B593)</f>
        <v>1252</v>
      </c>
      <c r="C586" s="441">
        <f>SUM(C587:C593)</f>
        <v>98</v>
      </c>
      <c r="D586" s="321">
        <f t="shared" si="9"/>
        <v>-0.922</v>
      </c>
    </row>
    <row r="587" ht="18.75" spans="1:4">
      <c r="A587" s="440" t="s">
        <v>137</v>
      </c>
      <c r="B587" s="443">
        <v>934</v>
      </c>
      <c r="C587" s="443"/>
      <c r="D587" s="321">
        <f t="shared" si="9"/>
        <v>-1</v>
      </c>
    </row>
    <row r="588" ht="18.75" spans="1:4">
      <c r="A588" s="440" t="s">
        <v>138</v>
      </c>
      <c r="B588" s="443">
        <v>280</v>
      </c>
      <c r="C588" s="443">
        <v>50</v>
      </c>
      <c r="D588" s="321">
        <f t="shared" si="9"/>
        <v>-0.821</v>
      </c>
    </row>
    <row r="589" ht="18.75" spans="1:4">
      <c r="A589" s="440" t="s">
        <v>139</v>
      </c>
      <c r="B589" s="443">
        <v>0</v>
      </c>
      <c r="C589" s="443"/>
      <c r="D589" s="321" t="str">
        <f t="shared" si="9"/>
        <v/>
      </c>
    </row>
    <row r="590" ht="18.75" spans="1:4">
      <c r="A590" s="440" t="s">
        <v>527</v>
      </c>
      <c r="B590" s="443">
        <v>0</v>
      </c>
      <c r="C590" s="443"/>
      <c r="D590" s="321" t="str">
        <f t="shared" si="9"/>
        <v/>
      </c>
    </row>
    <row r="591" ht="18.75" spans="1:4">
      <c r="A591" s="440" t="s">
        <v>528</v>
      </c>
      <c r="B591" s="443">
        <v>20</v>
      </c>
      <c r="C591" s="443">
        <v>25</v>
      </c>
      <c r="D591" s="321">
        <f t="shared" si="9"/>
        <v>0.25</v>
      </c>
    </row>
    <row r="592" ht="18.75" spans="1:4">
      <c r="A592" s="449" t="s">
        <v>529</v>
      </c>
      <c r="B592" s="446">
        <v>0</v>
      </c>
      <c r="C592" s="446"/>
      <c r="D592" s="321" t="str">
        <f t="shared" si="9"/>
        <v/>
      </c>
    </row>
    <row r="593" ht="18.75" spans="1:4">
      <c r="A593" s="440" t="s">
        <v>530</v>
      </c>
      <c r="B593" s="443">
        <v>18</v>
      </c>
      <c r="C593" s="443">
        <v>23</v>
      </c>
      <c r="D593" s="321">
        <f t="shared" si="9"/>
        <v>0.278</v>
      </c>
    </row>
    <row r="594" ht="18.75" spans="1:4">
      <c r="A594" s="440" t="s">
        <v>531</v>
      </c>
      <c r="B594" s="441">
        <f>SUM(B595:B595)</f>
        <v>0</v>
      </c>
      <c r="C594" s="441">
        <f>SUM(C595:C595)</f>
        <v>0</v>
      </c>
      <c r="D594" s="321" t="str">
        <f t="shared" si="9"/>
        <v/>
      </c>
    </row>
    <row r="595" ht="18.75" spans="1:4">
      <c r="A595" s="440" t="s">
        <v>532</v>
      </c>
      <c r="B595" s="443"/>
      <c r="C595" s="443"/>
      <c r="D595" s="321" t="str">
        <f t="shared" si="9"/>
        <v/>
      </c>
    </row>
    <row r="596" ht="18.75" spans="1:4">
      <c r="A596" s="440" t="s">
        <v>533</v>
      </c>
      <c r="B596" s="441">
        <f>SUM(B597:B604)</f>
        <v>1897</v>
      </c>
      <c r="C596" s="441">
        <f>SUM(C597:C604)</f>
        <v>1631</v>
      </c>
      <c r="D596" s="321">
        <f t="shared" si="9"/>
        <v>-0.14</v>
      </c>
    </row>
    <row r="597" ht="18.75" spans="1:4">
      <c r="A597" s="440" t="s">
        <v>534</v>
      </c>
      <c r="B597" s="443">
        <v>397</v>
      </c>
      <c r="C597" s="443">
        <v>141</v>
      </c>
      <c r="D597" s="321">
        <f t="shared" si="9"/>
        <v>-0.645</v>
      </c>
    </row>
    <row r="598" ht="18.75" spans="1:4">
      <c r="A598" s="440" t="s">
        <v>535</v>
      </c>
      <c r="B598" s="443">
        <v>33</v>
      </c>
      <c r="C598" s="443">
        <v>35</v>
      </c>
      <c r="D598" s="321">
        <f t="shared" si="9"/>
        <v>0.061</v>
      </c>
    </row>
    <row r="599" ht="18.75" spans="1:4">
      <c r="A599" s="440" t="s">
        <v>536</v>
      </c>
      <c r="B599" s="443">
        <v>0</v>
      </c>
      <c r="C599" s="443"/>
      <c r="D599" s="321" t="str">
        <f t="shared" si="9"/>
        <v/>
      </c>
    </row>
    <row r="600" ht="33" spans="1:4">
      <c r="A600" s="440" t="s">
        <v>537</v>
      </c>
      <c r="B600" s="443">
        <v>708</v>
      </c>
      <c r="C600" s="443">
        <v>721</v>
      </c>
      <c r="D600" s="321">
        <f t="shared" si="9"/>
        <v>0.018</v>
      </c>
    </row>
    <row r="601" ht="18.75" spans="1:4">
      <c r="A601" s="440" t="s">
        <v>538</v>
      </c>
      <c r="B601" s="443">
        <v>259</v>
      </c>
      <c r="C601" s="443">
        <v>234</v>
      </c>
      <c r="D601" s="321">
        <f t="shared" si="9"/>
        <v>-0.097</v>
      </c>
    </row>
    <row r="602" ht="33" spans="1:4">
      <c r="A602" s="440" t="s">
        <v>539</v>
      </c>
      <c r="B602" s="443">
        <v>500</v>
      </c>
      <c r="C602" s="443">
        <v>500</v>
      </c>
      <c r="D602" s="321">
        <f t="shared" si="9"/>
        <v>0</v>
      </c>
    </row>
    <row r="603" ht="18.75" spans="1:4">
      <c r="A603" s="440" t="s">
        <v>540</v>
      </c>
      <c r="B603" s="443"/>
      <c r="C603" s="443"/>
      <c r="D603" s="321" t="str">
        <f t="shared" si="9"/>
        <v/>
      </c>
    </row>
    <row r="604" ht="18.75" spans="1:4">
      <c r="A604" s="440" t="s">
        <v>541</v>
      </c>
      <c r="B604" s="443"/>
      <c r="C604" s="443"/>
      <c r="D604" s="321" t="str">
        <f t="shared" si="9"/>
        <v/>
      </c>
    </row>
    <row r="605" ht="18.75" spans="1:4">
      <c r="A605" s="440" t="s">
        <v>542</v>
      </c>
      <c r="B605" s="441">
        <f>SUM(B606:B608)</f>
        <v>0</v>
      </c>
      <c r="C605" s="441">
        <f>SUM(C606:C608)</f>
        <v>7</v>
      </c>
      <c r="D605" s="321" t="str">
        <f t="shared" si="9"/>
        <v/>
      </c>
    </row>
    <row r="606" ht="18.75" spans="1:4">
      <c r="A606" s="440" t="s">
        <v>543</v>
      </c>
      <c r="B606" s="443"/>
      <c r="C606" s="443"/>
      <c r="D606" s="321" t="str">
        <f t="shared" si="9"/>
        <v/>
      </c>
    </row>
    <row r="607" ht="18.75" spans="1:4">
      <c r="A607" s="440" t="s">
        <v>544</v>
      </c>
      <c r="B607" s="443"/>
      <c r="C607" s="443"/>
      <c r="D607" s="321" t="str">
        <f t="shared" si="9"/>
        <v/>
      </c>
    </row>
    <row r="608" ht="18.75" spans="1:4">
      <c r="A608" s="440" t="s">
        <v>545</v>
      </c>
      <c r="B608" s="443"/>
      <c r="C608" s="443">
        <v>7</v>
      </c>
      <c r="D608" s="321" t="str">
        <f t="shared" si="9"/>
        <v/>
      </c>
    </row>
    <row r="609" ht="18.75" spans="1:4">
      <c r="A609" s="440" t="s">
        <v>546</v>
      </c>
      <c r="B609" s="441">
        <f>SUM(B610:B618)</f>
        <v>1</v>
      </c>
      <c r="C609" s="441">
        <f>SUM(C610:C618)</f>
        <v>0</v>
      </c>
      <c r="D609" s="321">
        <f t="shared" si="9"/>
        <v>-1</v>
      </c>
    </row>
    <row r="610" ht="18.75" spans="1:4">
      <c r="A610" s="440" t="s">
        <v>547</v>
      </c>
      <c r="B610" s="443"/>
      <c r="C610" s="443"/>
      <c r="D610" s="321" t="str">
        <f t="shared" si="9"/>
        <v/>
      </c>
    </row>
    <row r="611" ht="18.75" spans="1:4">
      <c r="A611" s="440" t="s">
        <v>548</v>
      </c>
      <c r="B611" s="443"/>
      <c r="C611" s="443"/>
      <c r="D611" s="321" t="str">
        <f t="shared" si="9"/>
        <v/>
      </c>
    </row>
    <row r="612" ht="18.75" spans="1:4">
      <c r="A612" s="440" t="s">
        <v>549</v>
      </c>
      <c r="B612" s="443"/>
      <c r="C612" s="443"/>
      <c r="D612" s="321" t="str">
        <f t="shared" si="9"/>
        <v/>
      </c>
    </row>
    <row r="613" ht="18.75" spans="1:4">
      <c r="A613" s="440" t="s">
        <v>550</v>
      </c>
      <c r="B613" s="443">
        <v>1</v>
      </c>
      <c r="C613" s="443"/>
      <c r="D613" s="321">
        <f t="shared" si="9"/>
        <v>-1</v>
      </c>
    </row>
    <row r="614" ht="18.75" spans="1:4">
      <c r="A614" s="440" t="s">
        <v>551</v>
      </c>
      <c r="B614" s="443"/>
      <c r="C614" s="443"/>
      <c r="D614" s="321" t="str">
        <f t="shared" si="9"/>
        <v/>
      </c>
    </row>
    <row r="615" ht="18.75" spans="1:4">
      <c r="A615" s="440" t="s">
        <v>552</v>
      </c>
      <c r="B615" s="443"/>
      <c r="C615" s="443"/>
      <c r="D615" s="321" t="str">
        <f t="shared" si="9"/>
        <v/>
      </c>
    </row>
    <row r="616" ht="18.75" spans="1:4">
      <c r="A616" s="440" t="s">
        <v>553</v>
      </c>
      <c r="B616" s="443"/>
      <c r="C616" s="443"/>
      <c r="D616" s="321" t="str">
        <f t="shared" si="9"/>
        <v/>
      </c>
    </row>
    <row r="617" ht="18.75" spans="1:4">
      <c r="A617" s="440" t="s">
        <v>554</v>
      </c>
      <c r="B617" s="443"/>
      <c r="C617" s="443"/>
      <c r="D617" s="321" t="str">
        <f t="shared" si="9"/>
        <v/>
      </c>
    </row>
    <row r="618" ht="18.75" spans="1:4">
      <c r="A618" s="440" t="s">
        <v>555</v>
      </c>
      <c r="B618" s="443"/>
      <c r="C618" s="443"/>
      <c r="D618" s="321" t="str">
        <f t="shared" si="9"/>
        <v/>
      </c>
    </row>
    <row r="619" ht="18.75" spans="1:4">
      <c r="A619" s="440" t="s">
        <v>556</v>
      </c>
      <c r="B619" s="441">
        <f>SUM(B620:B627)</f>
        <v>791</v>
      </c>
      <c r="C619" s="441">
        <f>SUM(C620:C627)</f>
        <v>1378</v>
      </c>
      <c r="D619" s="321">
        <f t="shared" si="9"/>
        <v>0.742</v>
      </c>
    </row>
    <row r="620" ht="18.75" spans="1:4">
      <c r="A620" s="440" t="s">
        <v>557</v>
      </c>
      <c r="B620" s="443">
        <v>99</v>
      </c>
      <c r="C620" s="443">
        <v>57</v>
      </c>
      <c r="D620" s="321">
        <f t="shared" si="9"/>
        <v>-0.424</v>
      </c>
    </row>
    <row r="621" ht="18.75" spans="1:4">
      <c r="A621" s="440" t="s">
        <v>558</v>
      </c>
      <c r="B621" s="443">
        <v>42</v>
      </c>
      <c r="C621" s="443">
        <v>50</v>
      </c>
      <c r="D621" s="321">
        <f t="shared" si="9"/>
        <v>0.19</v>
      </c>
    </row>
    <row r="622" ht="18.75" spans="1:4">
      <c r="A622" s="440" t="s">
        <v>559</v>
      </c>
      <c r="B622" s="443">
        <v>14</v>
      </c>
      <c r="C622" s="443">
        <v>11</v>
      </c>
      <c r="D622" s="321">
        <f t="shared" si="9"/>
        <v>-0.214</v>
      </c>
    </row>
    <row r="623" ht="18.75" spans="1:4">
      <c r="A623" s="440" t="s">
        <v>560</v>
      </c>
      <c r="B623" s="443">
        <v>261</v>
      </c>
      <c r="C623" s="443">
        <v>289</v>
      </c>
      <c r="D623" s="321">
        <f t="shared" si="9"/>
        <v>0.107</v>
      </c>
    </row>
    <row r="624" ht="18.75" spans="1:4">
      <c r="A624" s="440" t="s">
        <v>561</v>
      </c>
      <c r="B624" s="443">
        <v>42</v>
      </c>
      <c r="C624" s="443">
        <v>51</v>
      </c>
      <c r="D624" s="321">
        <f t="shared" si="9"/>
        <v>0.214</v>
      </c>
    </row>
    <row r="625" ht="18.75" spans="1:4">
      <c r="A625" s="440" t="s">
        <v>562</v>
      </c>
      <c r="B625" s="443">
        <v>0</v>
      </c>
      <c r="C625" s="443"/>
      <c r="D625" s="321" t="str">
        <f t="shared" si="9"/>
        <v/>
      </c>
    </row>
    <row r="626" ht="18.75" spans="1:4">
      <c r="A626" s="440" t="s">
        <v>563</v>
      </c>
      <c r="B626" s="443">
        <v>0</v>
      </c>
      <c r="C626" s="443"/>
      <c r="D626" s="321" t="str">
        <f t="shared" si="9"/>
        <v/>
      </c>
    </row>
    <row r="627" ht="18.75" spans="1:4">
      <c r="A627" s="440" t="s">
        <v>564</v>
      </c>
      <c r="B627" s="443">
        <v>333</v>
      </c>
      <c r="C627" s="443">
        <v>920</v>
      </c>
      <c r="D627" s="321">
        <f t="shared" si="9"/>
        <v>1.763</v>
      </c>
    </row>
    <row r="628" ht="18.75" spans="1:4">
      <c r="A628" s="440" t="s">
        <v>565</v>
      </c>
      <c r="B628" s="441">
        <f>SUM(B629:B634)</f>
        <v>202</v>
      </c>
      <c r="C628" s="441">
        <f>SUM(C629:C634)</f>
        <v>259</v>
      </c>
      <c r="D628" s="321">
        <f t="shared" si="9"/>
        <v>0.282</v>
      </c>
    </row>
    <row r="629" ht="18.75" spans="1:4">
      <c r="A629" s="440" t="s">
        <v>566</v>
      </c>
      <c r="B629" s="443">
        <v>69</v>
      </c>
      <c r="C629" s="443">
        <v>112</v>
      </c>
      <c r="D629" s="321">
        <f t="shared" si="9"/>
        <v>0.623</v>
      </c>
    </row>
    <row r="630" ht="18.75" spans="1:4">
      <c r="A630" s="440" t="s">
        <v>567</v>
      </c>
      <c r="B630" s="443">
        <v>117</v>
      </c>
      <c r="C630" s="443">
        <v>110</v>
      </c>
      <c r="D630" s="321">
        <f t="shared" si="9"/>
        <v>-0.06</v>
      </c>
    </row>
    <row r="631" ht="33" spans="1:4">
      <c r="A631" s="440" t="s">
        <v>568</v>
      </c>
      <c r="B631" s="443">
        <v>0</v>
      </c>
      <c r="C631" s="443">
        <v>24</v>
      </c>
      <c r="D631" s="321" t="str">
        <f t="shared" si="9"/>
        <v/>
      </c>
    </row>
    <row r="632" ht="18.75" spans="1:4">
      <c r="A632" s="440" t="s">
        <v>569</v>
      </c>
      <c r="B632" s="443">
        <v>16</v>
      </c>
      <c r="C632" s="443">
        <v>10</v>
      </c>
      <c r="D632" s="321">
        <f t="shared" si="9"/>
        <v>-0.375</v>
      </c>
    </row>
    <row r="633" ht="18.75" spans="1:4">
      <c r="A633" s="440" t="s">
        <v>570</v>
      </c>
      <c r="B633" s="443">
        <v>0</v>
      </c>
      <c r="C633" s="443"/>
      <c r="D633" s="321" t="str">
        <f t="shared" si="9"/>
        <v/>
      </c>
    </row>
    <row r="634" ht="18.75" spans="1:4">
      <c r="A634" s="440" t="s">
        <v>571</v>
      </c>
      <c r="B634" s="443">
        <v>0</v>
      </c>
      <c r="C634" s="443">
        <v>3</v>
      </c>
      <c r="D634" s="321" t="str">
        <f t="shared" si="9"/>
        <v/>
      </c>
    </row>
    <row r="635" ht="18.75" spans="1:4">
      <c r="A635" s="440" t="s">
        <v>572</v>
      </c>
      <c r="B635" s="441">
        <f>SUM(B636:B642)</f>
        <v>377</v>
      </c>
      <c r="C635" s="441">
        <f>SUM(C636:C642)</f>
        <v>186</v>
      </c>
      <c r="D635" s="321">
        <f t="shared" si="9"/>
        <v>-0.507</v>
      </c>
    </row>
    <row r="636" ht="18.75" spans="1:4">
      <c r="A636" s="440" t="s">
        <v>573</v>
      </c>
      <c r="B636" s="443">
        <v>31</v>
      </c>
      <c r="C636" s="443"/>
      <c r="D636" s="321">
        <f t="shared" si="9"/>
        <v>-1</v>
      </c>
    </row>
    <row r="637" ht="18.75" spans="1:4">
      <c r="A637" s="440" t="s">
        <v>574</v>
      </c>
      <c r="B637" s="443">
        <v>191</v>
      </c>
      <c r="C637" s="443">
        <v>183</v>
      </c>
      <c r="D637" s="321">
        <f t="shared" si="9"/>
        <v>-0.042</v>
      </c>
    </row>
    <row r="638" ht="18.75" spans="1:4">
      <c r="A638" s="440" t="s">
        <v>575</v>
      </c>
      <c r="B638" s="443">
        <v>0</v>
      </c>
      <c r="C638" s="443"/>
      <c r="D638" s="321" t="str">
        <f t="shared" si="9"/>
        <v/>
      </c>
    </row>
    <row r="639" ht="18.75" spans="1:4">
      <c r="A639" s="440" t="s">
        <v>576</v>
      </c>
      <c r="B639" s="443">
        <v>150</v>
      </c>
      <c r="C639" s="443"/>
      <c r="D639" s="321">
        <f t="shared" si="9"/>
        <v>-1</v>
      </c>
    </row>
    <row r="640" ht="18.75" spans="1:4">
      <c r="A640" s="440" t="s">
        <v>577</v>
      </c>
      <c r="B640" s="443">
        <v>0</v>
      </c>
      <c r="C640" s="443"/>
      <c r="D640" s="321" t="str">
        <f t="shared" si="9"/>
        <v/>
      </c>
    </row>
    <row r="641" ht="18.75" spans="1:4">
      <c r="A641" s="440" t="s">
        <v>578</v>
      </c>
      <c r="B641" s="443">
        <v>0</v>
      </c>
      <c r="C641" s="443"/>
      <c r="D641" s="321" t="str">
        <f t="shared" si="9"/>
        <v/>
      </c>
    </row>
    <row r="642" ht="18.75" spans="1:4">
      <c r="A642" s="440" t="s">
        <v>579</v>
      </c>
      <c r="B642" s="443">
        <v>5</v>
      </c>
      <c r="C642" s="443">
        <v>3</v>
      </c>
      <c r="D642" s="321">
        <f t="shared" si="9"/>
        <v>-0.4</v>
      </c>
    </row>
    <row r="643" ht="18.75" spans="1:4">
      <c r="A643" s="440" t="s">
        <v>580</v>
      </c>
      <c r="B643" s="441">
        <f>SUM(B644:B651)</f>
        <v>341</v>
      </c>
      <c r="C643" s="441">
        <f>SUM(C644:C651)</f>
        <v>265</v>
      </c>
      <c r="D643" s="321">
        <f t="shared" si="9"/>
        <v>-0.223</v>
      </c>
    </row>
    <row r="644" ht="18.75" spans="1:4">
      <c r="A644" s="440" t="s">
        <v>137</v>
      </c>
      <c r="B644" s="443">
        <v>9</v>
      </c>
      <c r="C644" s="443">
        <v>10</v>
      </c>
      <c r="D644" s="321">
        <f t="shared" ref="D644:D707" si="10">IF(B644&gt;0,C644/B644-1,IF(B644&lt;0,-(C644/B644-1),""))</f>
        <v>0.111</v>
      </c>
    </row>
    <row r="645" ht="18.75" spans="1:4">
      <c r="A645" s="440" t="s">
        <v>138</v>
      </c>
      <c r="B645" s="443">
        <v>0</v>
      </c>
      <c r="C645" s="443"/>
      <c r="D645" s="321" t="str">
        <f t="shared" si="10"/>
        <v/>
      </c>
    </row>
    <row r="646" ht="18.75" spans="1:4">
      <c r="A646" s="440" t="s">
        <v>139</v>
      </c>
      <c r="B646" s="443">
        <v>0</v>
      </c>
      <c r="C646" s="443"/>
      <c r="D646" s="321" t="str">
        <f t="shared" si="10"/>
        <v/>
      </c>
    </row>
    <row r="647" ht="18.75" spans="1:4">
      <c r="A647" s="440" t="s">
        <v>581</v>
      </c>
      <c r="B647" s="443">
        <v>250</v>
      </c>
      <c r="C647" s="443">
        <v>80</v>
      </c>
      <c r="D647" s="321">
        <f t="shared" si="10"/>
        <v>-0.68</v>
      </c>
    </row>
    <row r="648" ht="18.75" spans="1:4">
      <c r="A648" s="440" t="s">
        <v>582</v>
      </c>
      <c r="B648" s="443">
        <v>0</v>
      </c>
      <c r="C648" s="443">
        <v>12</v>
      </c>
      <c r="D648" s="321" t="str">
        <f t="shared" si="10"/>
        <v/>
      </c>
    </row>
    <row r="649" ht="18.75" spans="1:4">
      <c r="A649" s="440" t="s">
        <v>583</v>
      </c>
      <c r="B649" s="443">
        <v>0</v>
      </c>
      <c r="C649" s="443"/>
      <c r="D649" s="321" t="str">
        <f t="shared" si="10"/>
        <v/>
      </c>
    </row>
    <row r="650" ht="18.75" spans="1:4">
      <c r="A650" s="440" t="s">
        <v>584</v>
      </c>
      <c r="B650" s="443">
        <v>82</v>
      </c>
      <c r="C650" s="443">
        <v>82</v>
      </c>
      <c r="D650" s="321">
        <f t="shared" si="10"/>
        <v>0</v>
      </c>
    </row>
    <row r="651" ht="18.75" spans="1:4">
      <c r="A651" s="440" t="s">
        <v>585</v>
      </c>
      <c r="B651" s="443">
        <v>0</v>
      </c>
      <c r="C651" s="443">
        <v>81</v>
      </c>
      <c r="D651" s="321" t="str">
        <f t="shared" si="10"/>
        <v/>
      </c>
    </row>
    <row r="652" ht="18.75" spans="1:4">
      <c r="A652" s="440" t="s">
        <v>586</v>
      </c>
      <c r="B652" s="441">
        <f>SUM(B653:B657)</f>
        <v>0</v>
      </c>
      <c r="C652" s="441">
        <f>SUM(C653:C657)</f>
        <v>0</v>
      </c>
      <c r="D652" s="321" t="str">
        <f t="shared" si="10"/>
        <v/>
      </c>
    </row>
    <row r="653" ht="18.75" spans="1:4">
      <c r="A653" s="440" t="s">
        <v>137</v>
      </c>
      <c r="B653" s="443"/>
      <c r="C653" s="443"/>
      <c r="D653" s="321" t="str">
        <f t="shared" si="10"/>
        <v/>
      </c>
    </row>
    <row r="654" ht="18.75" spans="1:4">
      <c r="A654" s="440" t="s">
        <v>138</v>
      </c>
      <c r="B654" s="443"/>
      <c r="C654" s="443"/>
      <c r="D654" s="321" t="str">
        <f t="shared" si="10"/>
        <v/>
      </c>
    </row>
    <row r="655" ht="18.75" spans="1:4">
      <c r="A655" s="440" t="s">
        <v>139</v>
      </c>
      <c r="B655" s="443"/>
      <c r="C655" s="443"/>
      <c r="D655" s="321" t="str">
        <f t="shared" si="10"/>
        <v/>
      </c>
    </row>
    <row r="656" ht="18.75" spans="1:4">
      <c r="A656" s="440" t="s">
        <v>146</v>
      </c>
      <c r="B656" s="443"/>
      <c r="C656" s="443"/>
      <c r="D656" s="321" t="str">
        <f t="shared" si="10"/>
        <v/>
      </c>
    </row>
    <row r="657" ht="18.75" spans="1:4">
      <c r="A657" s="440" t="s">
        <v>587</v>
      </c>
      <c r="B657" s="443"/>
      <c r="C657" s="443"/>
      <c r="D657" s="321" t="str">
        <f t="shared" si="10"/>
        <v/>
      </c>
    </row>
    <row r="658" ht="18.75" spans="1:4">
      <c r="A658" s="440" t="s">
        <v>588</v>
      </c>
      <c r="B658" s="441">
        <f>SUM(B659:B660)</f>
        <v>266</v>
      </c>
      <c r="C658" s="441">
        <f>SUM(C659:C660)</f>
        <v>783</v>
      </c>
      <c r="D658" s="321">
        <f t="shared" si="10"/>
        <v>1.944</v>
      </c>
    </row>
    <row r="659" ht="18.75" spans="1:4">
      <c r="A659" s="440" t="s">
        <v>589</v>
      </c>
      <c r="B659" s="443">
        <v>266</v>
      </c>
      <c r="C659" s="443">
        <v>783</v>
      </c>
      <c r="D659" s="321">
        <f t="shared" si="10"/>
        <v>1.944</v>
      </c>
    </row>
    <row r="660" ht="18.75" spans="1:4">
      <c r="A660" s="440" t="s">
        <v>590</v>
      </c>
      <c r="B660" s="443">
        <v>0</v>
      </c>
      <c r="C660" s="443"/>
      <c r="D660" s="321" t="str">
        <f t="shared" si="10"/>
        <v/>
      </c>
    </row>
    <row r="661" ht="18.75" spans="1:4">
      <c r="A661" s="440" t="s">
        <v>591</v>
      </c>
      <c r="B661" s="441">
        <f>SUM(B662:B663)</f>
        <v>25</v>
      </c>
      <c r="C661" s="441">
        <f>SUM(C662:C663)</f>
        <v>54</v>
      </c>
      <c r="D661" s="321">
        <f t="shared" si="10"/>
        <v>1.16</v>
      </c>
    </row>
    <row r="662" ht="18.75" spans="1:4">
      <c r="A662" s="440" t="s">
        <v>592</v>
      </c>
      <c r="B662" s="443">
        <v>15</v>
      </c>
      <c r="C662" s="443">
        <v>49</v>
      </c>
      <c r="D662" s="321">
        <f t="shared" si="10"/>
        <v>2.267</v>
      </c>
    </row>
    <row r="663" ht="18.75" spans="1:4">
      <c r="A663" s="440" t="s">
        <v>593</v>
      </c>
      <c r="B663" s="443">
        <v>10</v>
      </c>
      <c r="C663" s="443">
        <v>5</v>
      </c>
      <c r="D663" s="321">
        <f t="shared" si="10"/>
        <v>-0.5</v>
      </c>
    </row>
    <row r="664" ht="18.75" spans="1:4">
      <c r="A664" s="440" t="s">
        <v>594</v>
      </c>
      <c r="B664" s="441">
        <f>SUM(B665:B666)</f>
        <v>28</v>
      </c>
      <c r="C664" s="441">
        <f>SUM(C665:C666)</f>
        <v>53</v>
      </c>
      <c r="D664" s="321">
        <f t="shared" si="10"/>
        <v>0.893</v>
      </c>
    </row>
    <row r="665" ht="18.75" spans="1:4">
      <c r="A665" s="440" t="s">
        <v>595</v>
      </c>
      <c r="B665" s="443">
        <v>28</v>
      </c>
      <c r="C665" s="443">
        <v>53</v>
      </c>
      <c r="D665" s="321">
        <f t="shared" si="10"/>
        <v>0.893</v>
      </c>
    </row>
    <row r="666" ht="18.75" spans="1:4">
      <c r="A666" s="440" t="s">
        <v>596</v>
      </c>
      <c r="B666" s="443"/>
      <c r="C666" s="443"/>
      <c r="D666" s="321" t="str">
        <f t="shared" si="10"/>
        <v/>
      </c>
    </row>
    <row r="667" ht="18.75" spans="1:4">
      <c r="A667" s="440" t="s">
        <v>597</v>
      </c>
      <c r="B667" s="441">
        <f>SUM(B668:B669)</f>
        <v>0</v>
      </c>
      <c r="C667" s="441">
        <f>SUM(C668:C669)</f>
        <v>0</v>
      </c>
      <c r="D667" s="321" t="str">
        <f t="shared" si="10"/>
        <v/>
      </c>
    </row>
    <row r="668" ht="18.75" spans="1:4">
      <c r="A668" s="440" t="s">
        <v>598</v>
      </c>
      <c r="B668" s="443"/>
      <c r="C668" s="443"/>
      <c r="D668" s="321" t="str">
        <f t="shared" si="10"/>
        <v/>
      </c>
    </row>
    <row r="669" ht="18.75" spans="1:4">
      <c r="A669" s="440" t="s">
        <v>599</v>
      </c>
      <c r="B669" s="443"/>
      <c r="C669" s="443"/>
      <c r="D669" s="321" t="str">
        <f t="shared" si="10"/>
        <v/>
      </c>
    </row>
    <row r="670" ht="18.75" spans="1:4">
      <c r="A670" s="440" t="s">
        <v>600</v>
      </c>
      <c r="B670" s="441">
        <f>SUM(B671:B672)</f>
        <v>0</v>
      </c>
      <c r="C670" s="441">
        <f>SUM(C671:C672)</f>
        <v>1</v>
      </c>
      <c r="D670" s="321" t="str">
        <f t="shared" si="10"/>
        <v/>
      </c>
    </row>
    <row r="671" ht="18.75" spans="1:4">
      <c r="A671" s="440" t="s">
        <v>601</v>
      </c>
      <c r="B671" s="443"/>
      <c r="C671" s="443">
        <v>1</v>
      </c>
      <c r="D671" s="321" t="str">
        <f t="shared" si="10"/>
        <v/>
      </c>
    </row>
    <row r="672" ht="18.75" spans="1:4">
      <c r="A672" s="440" t="s">
        <v>602</v>
      </c>
      <c r="B672" s="443"/>
      <c r="C672" s="443"/>
      <c r="D672" s="321" t="str">
        <f t="shared" si="10"/>
        <v/>
      </c>
    </row>
    <row r="673" ht="18.75" spans="1:4">
      <c r="A673" s="440" t="s">
        <v>603</v>
      </c>
      <c r="B673" s="441">
        <f>SUM(B674:B676)</f>
        <v>267</v>
      </c>
      <c r="C673" s="441">
        <f>SUM(C674:C676)</f>
        <v>300</v>
      </c>
      <c r="D673" s="321">
        <f t="shared" si="10"/>
        <v>0.124</v>
      </c>
    </row>
    <row r="674" ht="33" spans="1:4">
      <c r="A674" s="440" t="s">
        <v>604</v>
      </c>
      <c r="B674" s="443"/>
      <c r="C674" s="443"/>
      <c r="D674" s="321" t="str">
        <f t="shared" si="10"/>
        <v/>
      </c>
    </row>
    <row r="675" ht="33" spans="1:4">
      <c r="A675" s="440" t="s">
        <v>605</v>
      </c>
      <c r="B675" s="443">
        <v>267</v>
      </c>
      <c r="C675" s="443">
        <v>300</v>
      </c>
      <c r="D675" s="321">
        <f t="shared" si="10"/>
        <v>0.124</v>
      </c>
    </row>
    <row r="676" ht="33" spans="1:4">
      <c r="A676" s="440" t="s">
        <v>606</v>
      </c>
      <c r="B676" s="443"/>
      <c r="C676" s="443"/>
      <c r="D676" s="321" t="str">
        <f t="shared" si="10"/>
        <v/>
      </c>
    </row>
    <row r="677" ht="18.75" spans="1:4">
      <c r="A677" s="440" t="s">
        <v>607</v>
      </c>
      <c r="B677" s="441">
        <f>SUM(B678:B680)</f>
        <v>0</v>
      </c>
      <c r="C677" s="441">
        <f>SUM(C678:C680)</f>
        <v>0</v>
      </c>
      <c r="D677" s="321" t="str">
        <f t="shared" si="10"/>
        <v/>
      </c>
    </row>
    <row r="678" ht="18.75" spans="1:4">
      <c r="A678" s="440" t="s">
        <v>608</v>
      </c>
      <c r="B678" s="443"/>
      <c r="C678" s="443"/>
      <c r="D678" s="321" t="str">
        <f t="shared" si="10"/>
        <v/>
      </c>
    </row>
    <row r="679" ht="18.75" spans="1:4">
      <c r="A679" s="440" t="s">
        <v>609</v>
      </c>
      <c r="B679" s="443"/>
      <c r="C679" s="443"/>
      <c r="D679" s="321" t="str">
        <f t="shared" si="10"/>
        <v/>
      </c>
    </row>
    <row r="680" ht="18.75" spans="1:4">
      <c r="A680" s="440" t="s">
        <v>610</v>
      </c>
      <c r="B680" s="443"/>
      <c r="C680" s="443"/>
      <c r="D680" s="321" t="str">
        <f t="shared" si="10"/>
        <v/>
      </c>
    </row>
    <row r="681" ht="18.75" spans="1:4">
      <c r="A681" s="442" t="s">
        <v>611</v>
      </c>
      <c r="B681" s="441">
        <f>SUM(B682:B689)</f>
        <v>0</v>
      </c>
      <c r="C681" s="441">
        <f>SUM(C682:C689)</f>
        <v>0</v>
      </c>
      <c r="D681" s="321" t="str">
        <f t="shared" si="10"/>
        <v/>
      </c>
    </row>
    <row r="682" ht="18.75" spans="1:4">
      <c r="A682" s="440" t="s">
        <v>137</v>
      </c>
      <c r="B682" s="443"/>
      <c r="C682" s="443"/>
      <c r="D682" s="321" t="str">
        <f t="shared" si="10"/>
        <v/>
      </c>
    </row>
    <row r="683" ht="18.75" spans="1:4">
      <c r="A683" s="440" t="s">
        <v>138</v>
      </c>
      <c r="B683" s="443"/>
      <c r="C683" s="443"/>
      <c r="D683" s="321" t="str">
        <f t="shared" si="10"/>
        <v/>
      </c>
    </row>
    <row r="684" ht="18.75" spans="1:4">
      <c r="A684" s="440" t="s">
        <v>139</v>
      </c>
      <c r="B684" s="443"/>
      <c r="C684" s="443"/>
      <c r="D684" s="321" t="str">
        <f t="shared" si="10"/>
        <v/>
      </c>
    </row>
    <row r="685" ht="18.75" spans="1:4">
      <c r="A685" s="440" t="s">
        <v>612</v>
      </c>
      <c r="B685" s="443"/>
      <c r="C685" s="443"/>
      <c r="D685" s="321" t="str">
        <f t="shared" si="10"/>
        <v/>
      </c>
    </row>
    <row r="686" ht="18.75" spans="1:4">
      <c r="A686" s="440" t="s">
        <v>613</v>
      </c>
      <c r="B686" s="443"/>
      <c r="C686" s="443"/>
      <c r="D686" s="321" t="str">
        <f t="shared" si="10"/>
        <v/>
      </c>
    </row>
    <row r="687" ht="18.75" spans="1:4">
      <c r="A687" s="440" t="s">
        <v>178</v>
      </c>
      <c r="B687" s="443"/>
      <c r="C687" s="443"/>
      <c r="D687" s="321" t="str">
        <f t="shared" si="10"/>
        <v/>
      </c>
    </row>
    <row r="688" ht="18.75" spans="1:4">
      <c r="A688" s="440" t="s">
        <v>146</v>
      </c>
      <c r="B688" s="443"/>
      <c r="C688" s="443"/>
      <c r="D688" s="321" t="str">
        <f t="shared" si="10"/>
        <v/>
      </c>
    </row>
    <row r="689" ht="18.75" spans="1:4">
      <c r="A689" s="440" t="s">
        <v>614</v>
      </c>
      <c r="B689" s="443"/>
      <c r="C689" s="443"/>
      <c r="D689" s="321" t="str">
        <f t="shared" si="10"/>
        <v/>
      </c>
    </row>
    <row r="690" ht="18.75" spans="1:4">
      <c r="A690" s="440" t="s">
        <v>615</v>
      </c>
      <c r="B690" s="441">
        <f>SUM(B691:B692)</f>
        <v>0</v>
      </c>
      <c r="C690" s="441">
        <f>SUM(C691:C692)</f>
        <v>0</v>
      </c>
      <c r="D690" s="321" t="str">
        <f t="shared" si="10"/>
        <v/>
      </c>
    </row>
    <row r="691" ht="33" spans="1:4">
      <c r="A691" s="440" t="s">
        <v>616</v>
      </c>
      <c r="B691" s="443"/>
      <c r="C691" s="443"/>
      <c r="D691" s="321" t="str">
        <f t="shared" si="10"/>
        <v/>
      </c>
    </row>
    <row r="692" ht="18.75" spans="1:4">
      <c r="A692" s="440" t="s">
        <v>617</v>
      </c>
      <c r="B692" s="443"/>
      <c r="C692" s="443"/>
      <c r="D692" s="321" t="str">
        <f t="shared" si="10"/>
        <v/>
      </c>
    </row>
    <row r="693" ht="18.75" spans="1:4">
      <c r="A693" s="440" t="s">
        <v>618</v>
      </c>
      <c r="B693" s="441">
        <f>SUM(B694)</f>
        <v>0</v>
      </c>
      <c r="C693" s="441">
        <f>SUM(C694)</f>
        <v>30</v>
      </c>
      <c r="D693" s="321" t="str">
        <f t="shared" si="10"/>
        <v/>
      </c>
    </row>
    <row r="694" ht="18.75" spans="1:4">
      <c r="A694" s="440" t="s">
        <v>619</v>
      </c>
      <c r="B694" s="443"/>
      <c r="C694" s="443">
        <v>30</v>
      </c>
      <c r="D694" s="321" t="str">
        <f t="shared" si="10"/>
        <v/>
      </c>
    </row>
    <row r="695" ht="18.75" spans="1:4">
      <c r="A695" s="440" t="s">
        <v>620</v>
      </c>
      <c r="B695" s="441">
        <f>SUM(B696,B701,B716,B720,B732,B735,B739,B744,B748,B752,B755,B764,B771,B776,B780)</f>
        <v>2317</v>
      </c>
      <c r="C695" s="441">
        <f>SUM(C696,C701,C716,C720,C732,C735,C739,C744,C748,C752,C755,C764,C771,C776,C780)</f>
        <v>7038</v>
      </c>
      <c r="D695" s="321">
        <f t="shared" si="10"/>
        <v>2.038</v>
      </c>
    </row>
    <row r="696" ht="18.75" spans="1:4">
      <c r="A696" s="440" t="s">
        <v>621</v>
      </c>
      <c r="B696" s="441">
        <f>SUM(B697:B700)</f>
        <v>727</v>
      </c>
      <c r="C696" s="441">
        <f>SUM(C697:C700)</f>
        <v>1114</v>
      </c>
      <c r="D696" s="321">
        <f t="shared" si="10"/>
        <v>0.532</v>
      </c>
    </row>
    <row r="697" ht="18.75" spans="1:4">
      <c r="A697" s="440" t="s">
        <v>137</v>
      </c>
      <c r="B697" s="443"/>
      <c r="C697" s="443"/>
      <c r="D697" s="321" t="str">
        <f t="shared" si="10"/>
        <v/>
      </c>
    </row>
    <row r="698" ht="18.75" spans="1:4">
      <c r="A698" s="440" t="s">
        <v>138</v>
      </c>
      <c r="B698" s="443">
        <v>727</v>
      </c>
      <c r="C698" s="443">
        <v>1014</v>
      </c>
      <c r="D698" s="321">
        <f t="shared" si="10"/>
        <v>0.395</v>
      </c>
    </row>
    <row r="699" ht="18.75" spans="1:4">
      <c r="A699" s="440" t="s">
        <v>139</v>
      </c>
      <c r="B699" s="443"/>
      <c r="C699" s="443"/>
      <c r="D699" s="321" t="str">
        <f t="shared" si="10"/>
        <v/>
      </c>
    </row>
    <row r="700" ht="18.75" spans="1:4">
      <c r="A700" s="440" t="s">
        <v>622</v>
      </c>
      <c r="B700" s="443"/>
      <c r="C700" s="443">
        <v>100</v>
      </c>
      <c r="D700" s="321" t="str">
        <f t="shared" si="10"/>
        <v/>
      </c>
    </row>
    <row r="701" ht="18.75" spans="1:4">
      <c r="A701" s="440" t="s">
        <v>623</v>
      </c>
      <c r="B701" s="441">
        <f>SUM(B702:B715)</f>
        <v>0</v>
      </c>
      <c r="C701" s="441">
        <f>SUM(C702:C715)</f>
        <v>0</v>
      </c>
      <c r="D701" s="321" t="str">
        <f t="shared" si="10"/>
        <v/>
      </c>
    </row>
    <row r="702" ht="18.75" spans="1:4">
      <c r="A702" s="440" t="s">
        <v>624</v>
      </c>
      <c r="B702" s="443"/>
      <c r="C702" s="443"/>
      <c r="D702" s="321" t="str">
        <f t="shared" si="10"/>
        <v/>
      </c>
    </row>
    <row r="703" ht="18.75" spans="1:4">
      <c r="A703" s="440" t="s">
        <v>625</v>
      </c>
      <c r="B703" s="443"/>
      <c r="C703" s="443"/>
      <c r="D703" s="321" t="str">
        <f t="shared" si="10"/>
        <v/>
      </c>
    </row>
    <row r="704" ht="18.75" spans="1:4">
      <c r="A704" s="440" t="s">
        <v>626</v>
      </c>
      <c r="B704" s="443"/>
      <c r="C704" s="443"/>
      <c r="D704" s="321" t="str">
        <f t="shared" si="10"/>
        <v/>
      </c>
    </row>
    <row r="705" ht="18.75" spans="1:4">
      <c r="A705" s="440" t="s">
        <v>627</v>
      </c>
      <c r="B705" s="443"/>
      <c r="C705" s="443"/>
      <c r="D705" s="321" t="str">
        <f t="shared" si="10"/>
        <v/>
      </c>
    </row>
    <row r="706" ht="18.75" spans="1:4">
      <c r="A706" s="440" t="s">
        <v>628</v>
      </c>
      <c r="B706" s="443"/>
      <c r="C706" s="443"/>
      <c r="D706" s="321" t="str">
        <f t="shared" si="10"/>
        <v/>
      </c>
    </row>
    <row r="707" ht="18.75" spans="1:4">
      <c r="A707" s="440" t="s">
        <v>629</v>
      </c>
      <c r="B707" s="443"/>
      <c r="C707" s="443"/>
      <c r="D707" s="321" t="str">
        <f t="shared" si="10"/>
        <v/>
      </c>
    </row>
    <row r="708" ht="18.75" spans="1:4">
      <c r="A708" s="440" t="s">
        <v>630</v>
      </c>
      <c r="B708" s="443"/>
      <c r="C708" s="443"/>
      <c r="D708" s="321" t="str">
        <f t="shared" ref="D708:D771" si="11">IF(B708&gt;0,C708/B708-1,IF(B708&lt;0,-(C708/B708-1),""))</f>
        <v/>
      </c>
    </row>
    <row r="709" ht="18.75" spans="1:4">
      <c r="A709" s="440" t="s">
        <v>631</v>
      </c>
      <c r="B709" s="443"/>
      <c r="C709" s="443"/>
      <c r="D709" s="321" t="str">
        <f t="shared" si="11"/>
        <v/>
      </c>
    </row>
    <row r="710" ht="18.75" spans="1:4">
      <c r="A710" s="440" t="s">
        <v>632</v>
      </c>
      <c r="B710" s="443"/>
      <c r="C710" s="443"/>
      <c r="D710" s="321" t="str">
        <f t="shared" si="11"/>
        <v/>
      </c>
    </row>
    <row r="711" ht="18.75" spans="1:4">
      <c r="A711" s="440" t="s">
        <v>633</v>
      </c>
      <c r="B711" s="443"/>
      <c r="C711" s="443"/>
      <c r="D711" s="321" t="str">
        <f t="shared" si="11"/>
        <v/>
      </c>
    </row>
    <row r="712" ht="18.75" spans="1:4">
      <c r="A712" s="440" t="s">
        <v>634</v>
      </c>
      <c r="B712" s="443"/>
      <c r="C712" s="443"/>
      <c r="D712" s="321" t="str">
        <f t="shared" si="11"/>
        <v/>
      </c>
    </row>
    <row r="713" ht="18.75" spans="1:4">
      <c r="A713" s="440" t="s">
        <v>635</v>
      </c>
      <c r="B713" s="443"/>
      <c r="C713" s="443"/>
      <c r="D713" s="321" t="str">
        <f t="shared" si="11"/>
        <v/>
      </c>
    </row>
    <row r="714" ht="18.75" spans="1:4">
      <c r="A714" s="440" t="s">
        <v>636</v>
      </c>
      <c r="B714" s="443"/>
      <c r="C714" s="443"/>
      <c r="D714" s="321" t="str">
        <f t="shared" si="11"/>
        <v/>
      </c>
    </row>
    <row r="715" ht="18.75" spans="1:4">
      <c r="A715" s="440" t="s">
        <v>637</v>
      </c>
      <c r="B715" s="443"/>
      <c r="C715" s="443"/>
      <c r="D715" s="321" t="str">
        <f t="shared" si="11"/>
        <v/>
      </c>
    </row>
    <row r="716" ht="18.75" spans="1:4">
      <c r="A716" s="440" t="s">
        <v>638</v>
      </c>
      <c r="B716" s="441">
        <f>SUM(B717:B719)</f>
        <v>0</v>
      </c>
      <c r="C716" s="441">
        <f>SUM(C717:C719)</f>
        <v>0</v>
      </c>
      <c r="D716" s="321" t="str">
        <f t="shared" si="11"/>
        <v/>
      </c>
    </row>
    <row r="717" ht="18.75" spans="1:4">
      <c r="A717" s="440" t="s">
        <v>639</v>
      </c>
      <c r="B717" s="443"/>
      <c r="C717" s="443"/>
      <c r="D717" s="321" t="str">
        <f t="shared" si="11"/>
        <v/>
      </c>
    </row>
    <row r="718" ht="18.75" spans="1:4">
      <c r="A718" s="440" t="s">
        <v>640</v>
      </c>
      <c r="B718" s="443"/>
      <c r="C718" s="443"/>
      <c r="D718" s="321" t="str">
        <f t="shared" si="11"/>
        <v/>
      </c>
    </row>
    <row r="719" ht="18.75" spans="1:4">
      <c r="A719" s="440" t="s">
        <v>641</v>
      </c>
      <c r="B719" s="443"/>
      <c r="C719" s="443"/>
      <c r="D719" s="321" t="str">
        <f t="shared" si="11"/>
        <v/>
      </c>
    </row>
    <row r="720" ht="18.75" spans="1:4">
      <c r="A720" s="440" t="s">
        <v>642</v>
      </c>
      <c r="B720" s="441">
        <f>SUM(B721:B731)</f>
        <v>25</v>
      </c>
      <c r="C720" s="441">
        <f>SUM(C721:C731)</f>
        <v>39</v>
      </c>
      <c r="D720" s="321">
        <f t="shared" si="11"/>
        <v>0.56</v>
      </c>
    </row>
    <row r="721" ht="18.75" spans="1:4">
      <c r="A721" s="440" t="s">
        <v>643</v>
      </c>
      <c r="B721" s="443"/>
      <c r="C721" s="443"/>
      <c r="D721" s="321" t="str">
        <f t="shared" si="11"/>
        <v/>
      </c>
    </row>
    <row r="722" ht="18.75" spans="1:4">
      <c r="A722" s="440" t="s">
        <v>644</v>
      </c>
      <c r="B722" s="443"/>
      <c r="C722" s="443"/>
      <c r="D722" s="321" t="str">
        <f t="shared" si="11"/>
        <v/>
      </c>
    </row>
    <row r="723" ht="18.75" spans="1:4">
      <c r="A723" s="440" t="s">
        <v>645</v>
      </c>
      <c r="B723" s="443"/>
      <c r="C723" s="443"/>
      <c r="D723" s="321" t="str">
        <f t="shared" si="11"/>
        <v/>
      </c>
    </row>
    <row r="724" ht="18.75" spans="1:4">
      <c r="A724" s="440" t="s">
        <v>646</v>
      </c>
      <c r="B724" s="443"/>
      <c r="C724" s="443"/>
      <c r="D724" s="321" t="str">
        <f t="shared" si="11"/>
        <v/>
      </c>
    </row>
    <row r="725" ht="18.75" spans="1:4">
      <c r="A725" s="440" t="s">
        <v>647</v>
      </c>
      <c r="B725" s="443"/>
      <c r="C725" s="443"/>
      <c r="D725" s="321" t="str">
        <f t="shared" si="11"/>
        <v/>
      </c>
    </row>
    <row r="726" ht="18.75" spans="1:4">
      <c r="A726" s="440" t="s">
        <v>648</v>
      </c>
      <c r="B726" s="443"/>
      <c r="C726" s="443"/>
      <c r="D726" s="321" t="str">
        <f t="shared" si="11"/>
        <v/>
      </c>
    </row>
    <row r="727" ht="18.75" spans="1:4">
      <c r="A727" s="440" t="s">
        <v>649</v>
      </c>
      <c r="B727" s="443"/>
      <c r="C727" s="443"/>
      <c r="D727" s="321" t="str">
        <f t="shared" si="11"/>
        <v/>
      </c>
    </row>
    <row r="728" ht="18.75" spans="1:4">
      <c r="A728" s="440" t="s">
        <v>650</v>
      </c>
      <c r="B728" s="443">
        <v>25</v>
      </c>
      <c r="C728" s="443">
        <v>30</v>
      </c>
      <c r="D728" s="321">
        <f t="shared" si="11"/>
        <v>0.2</v>
      </c>
    </row>
    <row r="729" ht="18.75" spans="1:4">
      <c r="A729" s="440" t="s">
        <v>651</v>
      </c>
      <c r="B729" s="443"/>
      <c r="C729" s="443"/>
      <c r="D729" s="321" t="str">
        <f t="shared" si="11"/>
        <v/>
      </c>
    </row>
    <row r="730" ht="18.75" spans="1:4">
      <c r="A730" s="440" t="s">
        <v>652</v>
      </c>
      <c r="B730" s="443"/>
      <c r="C730" s="443"/>
      <c r="D730" s="321" t="str">
        <f t="shared" si="11"/>
        <v/>
      </c>
    </row>
    <row r="731" ht="18.75" spans="1:4">
      <c r="A731" s="440" t="s">
        <v>653</v>
      </c>
      <c r="B731" s="443"/>
      <c r="C731" s="443">
        <v>9</v>
      </c>
      <c r="D731" s="321" t="str">
        <f t="shared" si="11"/>
        <v/>
      </c>
    </row>
    <row r="732" ht="18.75" spans="1:4">
      <c r="A732" s="440" t="s">
        <v>654</v>
      </c>
      <c r="B732" s="441">
        <f>SUM(B733:B734)</f>
        <v>0</v>
      </c>
      <c r="C732" s="441">
        <f>SUM(C733:C734)</f>
        <v>0</v>
      </c>
      <c r="D732" s="321" t="str">
        <f t="shared" si="11"/>
        <v/>
      </c>
    </row>
    <row r="733" ht="18.75" spans="1:4">
      <c r="A733" s="440" t="s">
        <v>655</v>
      </c>
      <c r="B733" s="443"/>
      <c r="C733" s="443"/>
      <c r="D733" s="321" t="str">
        <f t="shared" si="11"/>
        <v/>
      </c>
    </row>
    <row r="734" ht="18.75" spans="1:4">
      <c r="A734" s="440" t="s">
        <v>656</v>
      </c>
      <c r="B734" s="443"/>
      <c r="C734" s="443"/>
      <c r="D734" s="321" t="str">
        <f t="shared" si="11"/>
        <v/>
      </c>
    </row>
    <row r="735" ht="18.75" spans="1:4">
      <c r="A735" s="440" t="s">
        <v>657</v>
      </c>
      <c r="B735" s="441">
        <f>SUM(B736:B738)</f>
        <v>0</v>
      </c>
      <c r="C735" s="441">
        <f>SUM(C736:C738)</f>
        <v>74</v>
      </c>
      <c r="D735" s="321" t="str">
        <f t="shared" si="11"/>
        <v/>
      </c>
    </row>
    <row r="736" ht="18.75" spans="1:4">
      <c r="A736" s="440" t="s">
        <v>658</v>
      </c>
      <c r="B736" s="443"/>
      <c r="C736" s="443"/>
      <c r="D736" s="321" t="str">
        <f t="shared" si="11"/>
        <v/>
      </c>
    </row>
    <row r="737" ht="18.75" spans="1:4">
      <c r="A737" s="440" t="s">
        <v>659</v>
      </c>
      <c r="B737" s="443"/>
      <c r="C737" s="443">
        <v>5</v>
      </c>
      <c r="D737" s="321" t="str">
        <f t="shared" si="11"/>
        <v/>
      </c>
    </row>
    <row r="738" ht="18.75" spans="1:4">
      <c r="A738" s="440" t="s">
        <v>660</v>
      </c>
      <c r="B738" s="443"/>
      <c r="C738" s="443">
        <v>69</v>
      </c>
      <c r="D738" s="321" t="str">
        <f t="shared" si="11"/>
        <v/>
      </c>
    </row>
    <row r="739" ht="18.75" spans="1:4">
      <c r="A739" s="440" t="s">
        <v>661</v>
      </c>
      <c r="B739" s="441">
        <f>SUM(B740:B743)</f>
        <v>647</v>
      </c>
      <c r="C739" s="441">
        <f>SUM(C740:C743)</f>
        <v>667</v>
      </c>
      <c r="D739" s="321">
        <f t="shared" si="11"/>
        <v>0.031</v>
      </c>
    </row>
    <row r="740" ht="18.75" spans="1:4">
      <c r="A740" s="440" t="s">
        <v>662</v>
      </c>
      <c r="B740" s="443">
        <v>232</v>
      </c>
      <c r="C740" s="443">
        <v>236</v>
      </c>
      <c r="D740" s="321">
        <f t="shared" si="11"/>
        <v>0.017</v>
      </c>
    </row>
    <row r="741" ht="18.75" spans="1:4">
      <c r="A741" s="440" t="s">
        <v>663</v>
      </c>
      <c r="B741" s="443">
        <v>157</v>
      </c>
      <c r="C741" s="443">
        <v>165</v>
      </c>
      <c r="D741" s="321">
        <f t="shared" si="11"/>
        <v>0.051</v>
      </c>
    </row>
    <row r="742" ht="18.75" spans="1:4">
      <c r="A742" s="440" t="s">
        <v>664</v>
      </c>
      <c r="B742" s="443">
        <v>227</v>
      </c>
      <c r="C742" s="443">
        <v>237</v>
      </c>
      <c r="D742" s="321">
        <f t="shared" si="11"/>
        <v>0.044</v>
      </c>
    </row>
    <row r="743" ht="18.75" spans="1:4">
      <c r="A743" s="440" t="s">
        <v>665</v>
      </c>
      <c r="B743" s="443">
        <v>31</v>
      </c>
      <c r="C743" s="443">
        <v>29</v>
      </c>
      <c r="D743" s="321">
        <f t="shared" si="11"/>
        <v>-0.065</v>
      </c>
    </row>
    <row r="744" ht="18.75" spans="1:4">
      <c r="A744" s="440" t="s">
        <v>666</v>
      </c>
      <c r="B744" s="441">
        <f>SUM(B745:B747)</f>
        <v>625</v>
      </c>
      <c r="C744" s="441">
        <f>SUM(C745:C747)</f>
        <v>4883</v>
      </c>
      <c r="D744" s="321">
        <f t="shared" si="11"/>
        <v>6.813</v>
      </c>
    </row>
    <row r="745" ht="33" spans="1:4">
      <c r="A745" s="440" t="s">
        <v>667</v>
      </c>
      <c r="B745" s="443"/>
      <c r="C745" s="443"/>
      <c r="D745" s="321" t="str">
        <f t="shared" si="11"/>
        <v/>
      </c>
    </row>
    <row r="746" ht="33" spans="1:4">
      <c r="A746" s="440" t="s">
        <v>668</v>
      </c>
      <c r="B746" s="443">
        <v>625</v>
      </c>
      <c r="C746" s="443">
        <v>4883</v>
      </c>
      <c r="D746" s="321">
        <f t="shared" si="11"/>
        <v>6.813</v>
      </c>
    </row>
    <row r="747" ht="33" spans="1:4">
      <c r="A747" s="440" t="s">
        <v>669</v>
      </c>
      <c r="B747" s="443"/>
      <c r="C747" s="443"/>
      <c r="D747" s="321" t="str">
        <f t="shared" si="11"/>
        <v/>
      </c>
    </row>
    <row r="748" ht="18.75" spans="1:4">
      <c r="A748" s="440" t="s">
        <v>670</v>
      </c>
      <c r="B748" s="441">
        <f>SUM(B749:B751)</f>
        <v>85</v>
      </c>
      <c r="C748" s="441">
        <f>SUM(C749:C751)</f>
        <v>105</v>
      </c>
      <c r="D748" s="321">
        <f t="shared" si="11"/>
        <v>0.235</v>
      </c>
    </row>
    <row r="749" ht="18.75" spans="1:4">
      <c r="A749" s="440" t="s">
        <v>671</v>
      </c>
      <c r="B749" s="443">
        <v>85</v>
      </c>
      <c r="C749" s="443">
        <v>105</v>
      </c>
      <c r="D749" s="321">
        <f t="shared" si="11"/>
        <v>0.235</v>
      </c>
    </row>
    <row r="750" ht="18.75" spans="1:4">
      <c r="A750" s="440" t="s">
        <v>672</v>
      </c>
      <c r="B750" s="443"/>
      <c r="C750" s="443"/>
      <c r="D750" s="321" t="str">
        <f t="shared" si="11"/>
        <v/>
      </c>
    </row>
    <row r="751" ht="18.75" spans="1:4">
      <c r="A751" s="440" t="s">
        <v>673</v>
      </c>
      <c r="B751" s="443"/>
      <c r="C751" s="443"/>
      <c r="D751" s="321" t="str">
        <f t="shared" si="11"/>
        <v/>
      </c>
    </row>
    <row r="752" ht="18.75" spans="1:4">
      <c r="A752" s="440" t="s">
        <v>674</v>
      </c>
      <c r="B752" s="441">
        <f>SUM(B753:B754)</f>
        <v>0</v>
      </c>
      <c r="C752" s="441">
        <f>SUM(C753:C754)</f>
        <v>27</v>
      </c>
      <c r="D752" s="321" t="str">
        <f t="shared" si="11"/>
        <v/>
      </c>
    </row>
    <row r="753" ht="18.75" spans="1:4">
      <c r="A753" s="440" t="s">
        <v>675</v>
      </c>
      <c r="B753" s="443"/>
      <c r="C753" s="443">
        <v>27</v>
      </c>
      <c r="D753" s="321" t="str">
        <f t="shared" si="11"/>
        <v/>
      </c>
    </row>
    <row r="754" ht="18.75" spans="1:4">
      <c r="A754" s="440" t="s">
        <v>676</v>
      </c>
      <c r="B754" s="443"/>
      <c r="C754" s="443"/>
      <c r="D754" s="321" t="str">
        <f t="shared" si="11"/>
        <v/>
      </c>
    </row>
    <row r="755" ht="18.75" spans="1:4">
      <c r="A755" s="440" t="s">
        <v>677</v>
      </c>
      <c r="B755" s="441">
        <f>SUM(B756:B763)</f>
        <v>0</v>
      </c>
      <c r="C755" s="441">
        <f>SUM(C756:C763)</f>
        <v>0</v>
      </c>
      <c r="D755" s="321" t="str">
        <f t="shared" si="11"/>
        <v/>
      </c>
    </row>
    <row r="756" ht="18.75" spans="1:4">
      <c r="A756" s="440" t="s">
        <v>137</v>
      </c>
      <c r="B756" s="443"/>
      <c r="C756" s="443"/>
      <c r="D756" s="321" t="str">
        <f t="shared" si="11"/>
        <v/>
      </c>
    </row>
    <row r="757" ht="18.75" spans="1:4">
      <c r="A757" s="440" t="s">
        <v>138</v>
      </c>
      <c r="B757" s="443"/>
      <c r="C757" s="443"/>
      <c r="D757" s="321" t="str">
        <f t="shared" si="11"/>
        <v/>
      </c>
    </row>
    <row r="758" ht="18.75" spans="1:4">
      <c r="A758" s="440" t="s">
        <v>139</v>
      </c>
      <c r="B758" s="443"/>
      <c r="C758" s="443"/>
      <c r="D758" s="321" t="str">
        <f t="shared" si="11"/>
        <v/>
      </c>
    </row>
    <row r="759" ht="18.75" spans="1:4">
      <c r="A759" s="440" t="s">
        <v>178</v>
      </c>
      <c r="B759" s="443"/>
      <c r="C759" s="443"/>
      <c r="D759" s="321" t="str">
        <f t="shared" si="11"/>
        <v/>
      </c>
    </row>
    <row r="760" ht="18.75" spans="1:4">
      <c r="A760" s="440" t="s">
        <v>678</v>
      </c>
      <c r="B760" s="443"/>
      <c r="C760" s="443"/>
      <c r="D760" s="321" t="str">
        <f t="shared" si="11"/>
        <v/>
      </c>
    </row>
    <row r="761" ht="18.75" spans="1:4">
      <c r="A761" s="440" t="s">
        <v>679</v>
      </c>
      <c r="B761" s="443"/>
      <c r="C761" s="443"/>
      <c r="D761" s="321" t="str">
        <f t="shared" si="11"/>
        <v/>
      </c>
    </row>
    <row r="762" ht="18.75" spans="1:4">
      <c r="A762" s="440" t="s">
        <v>146</v>
      </c>
      <c r="B762" s="443"/>
      <c r="C762" s="443"/>
      <c r="D762" s="321" t="str">
        <f t="shared" si="11"/>
        <v/>
      </c>
    </row>
    <row r="763" ht="18.75" spans="1:4">
      <c r="A763" s="440" t="s">
        <v>680</v>
      </c>
      <c r="B763" s="443"/>
      <c r="C763" s="443"/>
      <c r="D763" s="321" t="str">
        <f t="shared" si="11"/>
        <v/>
      </c>
    </row>
    <row r="764" ht="18.75" spans="1:4">
      <c r="A764" s="440" t="s">
        <v>681</v>
      </c>
      <c r="B764" s="441">
        <f>SUM(B765:B770)</f>
        <v>0</v>
      </c>
      <c r="C764" s="441">
        <f>SUM(C765:C770)</f>
        <v>0</v>
      </c>
      <c r="D764" s="321" t="str">
        <f t="shared" si="11"/>
        <v/>
      </c>
    </row>
    <row r="765" ht="18.75" spans="1:4">
      <c r="A765" s="440" t="s">
        <v>137</v>
      </c>
      <c r="B765" s="443"/>
      <c r="C765" s="443"/>
      <c r="D765" s="321" t="str">
        <f t="shared" si="11"/>
        <v/>
      </c>
    </row>
    <row r="766" ht="18.75" spans="1:4">
      <c r="A766" s="440" t="s">
        <v>138</v>
      </c>
      <c r="B766" s="443"/>
      <c r="C766" s="443"/>
      <c r="D766" s="321" t="str">
        <f t="shared" si="11"/>
        <v/>
      </c>
    </row>
    <row r="767" ht="18.75" spans="1:4">
      <c r="A767" s="440" t="s">
        <v>139</v>
      </c>
      <c r="B767" s="443"/>
      <c r="C767" s="443"/>
      <c r="D767" s="321" t="str">
        <f t="shared" si="11"/>
        <v/>
      </c>
    </row>
    <row r="768" ht="18.75" spans="1:4">
      <c r="A768" s="440" t="s">
        <v>655</v>
      </c>
      <c r="B768" s="443"/>
      <c r="C768" s="443"/>
      <c r="D768" s="321" t="str">
        <f t="shared" si="11"/>
        <v/>
      </c>
    </row>
    <row r="769" ht="18.75" spans="1:4">
      <c r="A769" s="449" t="s">
        <v>146</v>
      </c>
      <c r="B769" s="446"/>
      <c r="C769" s="446"/>
      <c r="D769" s="321" t="str">
        <f t="shared" si="11"/>
        <v/>
      </c>
    </row>
    <row r="770" ht="18.75" spans="1:4">
      <c r="A770" s="440" t="s">
        <v>682</v>
      </c>
      <c r="B770" s="443"/>
      <c r="C770" s="443"/>
      <c r="D770" s="321" t="str">
        <f t="shared" si="11"/>
        <v/>
      </c>
    </row>
    <row r="771" ht="18.75" spans="1:4">
      <c r="A771" s="440" t="s">
        <v>683</v>
      </c>
      <c r="B771" s="441">
        <f>SUM(B772:B775)</f>
        <v>0</v>
      </c>
      <c r="C771" s="441">
        <f>SUM(C772:C775)</f>
        <v>0</v>
      </c>
      <c r="D771" s="321" t="str">
        <f t="shared" si="11"/>
        <v/>
      </c>
    </row>
    <row r="772" ht="18.75" spans="1:4">
      <c r="A772" s="440" t="s">
        <v>137</v>
      </c>
      <c r="B772" s="443"/>
      <c r="C772" s="443"/>
      <c r="D772" s="321" t="str">
        <f t="shared" ref="D772:D835" si="12">IF(B772&gt;0,C772/B772-1,IF(B772&lt;0,-(C772/B772-1),""))</f>
        <v/>
      </c>
    </row>
    <row r="773" ht="18.75" spans="1:4">
      <c r="A773" s="440" t="s">
        <v>138</v>
      </c>
      <c r="B773" s="443"/>
      <c r="C773" s="443"/>
      <c r="D773" s="321" t="str">
        <f t="shared" si="12"/>
        <v/>
      </c>
    </row>
    <row r="774" ht="18.75" spans="1:4">
      <c r="A774" s="440" t="s">
        <v>139</v>
      </c>
      <c r="B774" s="443"/>
      <c r="C774" s="443"/>
      <c r="D774" s="321" t="str">
        <f t="shared" si="12"/>
        <v/>
      </c>
    </row>
    <row r="775" ht="18.75" spans="1:4">
      <c r="A775" s="440" t="s">
        <v>684</v>
      </c>
      <c r="B775" s="443"/>
      <c r="C775" s="443"/>
      <c r="D775" s="321" t="str">
        <f t="shared" si="12"/>
        <v/>
      </c>
    </row>
    <row r="776" ht="18.75" spans="1:4">
      <c r="A776" s="449" t="s">
        <v>685</v>
      </c>
      <c r="B776" s="441">
        <f>SUM(B777:B779)</f>
        <v>0</v>
      </c>
      <c r="C776" s="441">
        <f>SUM(C777:C779)</f>
        <v>55</v>
      </c>
      <c r="D776" s="321" t="str">
        <f t="shared" si="12"/>
        <v/>
      </c>
    </row>
    <row r="777" ht="18.75" spans="1:4">
      <c r="A777" s="449" t="s">
        <v>686</v>
      </c>
      <c r="B777" s="446"/>
      <c r="C777" s="446"/>
      <c r="D777" s="321" t="str">
        <f t="shared" si="12"/>
        <v/>
      </c>
    </row>
    <row r="778" ht="18.75" spans="1:4">
      <c r="A778" s="449" t="s">
        <v>687</v>
      </c>
      <c r="B778" s="446"/>
      <c r="C778" s="446"/>
      <c r="D778" s="321" t="str">
        <f t="shared" si="12"/>
        <v/>
      </c>
    </row>
    <row r="779" ht="18.75" spans="1:4">
      <c r="A779" s="449" t="s">
        <v>688</v>
      </c>
      <c r="B779" s="446"/>
      <c r="C779" s="446">
        <v>55</v>
      </c>
      <c r="D779" s="321" t="str">
        <f t="shared" si="12"/>
        <v/>
      </c>
    </row>
    <row r="780" ht="18.75" spans="1:4">
      <c r="A780" s="440" t="s">
        <v>689</v>
      </c>
      <c r="B780" s="441">
        <f>SUM(B781)</f>
        <v>208</v>
      </c>
      <c r="C780" s="441">
        <f>SUM(C781)</f>
        <v>74</v>
      </c>
      <c r="D780" s="321">
        <f t="shared" si="12"/>
        <v>-0.644</v>
      </c>
    </row>
    <row r="781" ht="18.75" spans="1:4">
      <c r="A781" s="440" t="s">
        <v>690</v>
      </c>
      <c r="B781" s="443">
        <v>208</v>
      </c>
      <c r="C781" s="443">
        <v>74</v>
      </c>
      <c r="D781" s="321">
        <f t="shared" si="12"/>
        <v>-0.644</v>
      </c>
    </row>
    <row r="782" ht="18.75" spans="1:4">
      <c r="A782" s="440" t="s">
        <v>691</v>
      </c>
      <c r="B782" s="441">
        <f>SUM(B783,B793,B797,B806,B813,B820,B826,B829,B832,B834,B836,B842,B845,B847,B858)</f>
        <v>3586</v>
      </c>
      <c r="C782" s="441">
        <f>SUM(C783,C793,C797,C806,C813,C820,C826,C829,C832,C834,C836,C842,C845,C847,C858)</f>
        <v>1161</v>
      </c>
      <c r="D782" s="321">
        <f t="shared" si="12"/>
        <v>-0.676</v>
      </c>
    </row>
    <row r="783" ht="18.75" spans="1:4">
      <c r="A783" s="440" t="s">
        <v>692</v>
      </c>
      <c r="B783" s="441">
        <f>SUM(B784:B792)</f>
        <v>116</v>
      </c>
      <c r="C783" s="441">
        <f>SUM(C784:C792)</f>
        <v>133</v>
      </c>
      <c r="D783" s="321">
        <f t="shared" si="12"/>
        <v>0.147</v>
      </c>
    </row>
    <row r="784" ht="18.75" spans="1:4">
      <c r="A784" s="440" t="s">
        <v>137</v>
      </c>
      <c r="B784" s="443"/>
      <c r="C784" s="443"/>
      <c r="D784" s="321" t="str">
        <f t="shared" si="12"/>
        <v/>
      </c>
    </row>
    <row r="785" ht="18.75" spans="1:4">
      <c r="A785" s="440" t="s">
        <v>138</v>
      </c>
      <c r="B785" s="443">
        <v>101</v>
      </c>
      <c r="C785" s="443">
        <v>109</v>
      </c>
      <c r="D785" s="321">
        <f t="shared" si="12"/>
        <v>0.079</v>
      </c>
    </row>
    <row r="786" ht="18.75" spans="1:4">
      <c r="A786" s="440" t="s">
        <v>139</v>
      </c>
      <c r="B786" s="443"/>
      <c r="C786" s="443"/>
      <c r="D786" s="321" t="str">
        <f t="shared" si="12"/>
        <v/>
      </c>
    </row>
    <row r="787" ht="18.75" spans="1:4">
      <c r="A787" s="440" t="s">
        <v>693</v>
      </c>
      <c r="B787" s="443"/>
      <c r="C787" s="443">
        <v>5</v>
      </c>
      <c r="D787" s="321" t="str">
        <f t="shared" si="12"/>
        <v/>
      </c>
    </row>
    <row r="788" ht="18.75" spans="1:4">
      <c r="A788" s="440" t="s">
        <v>694</v>
      </c>
      <c r="B788" s="443"/>
      <c r="C788" s="443"/>
      <c r="D788" s="321" t="str">
        <f t="shared" si="12"/>
        <v/>
      </c>
    </row>
    <row r="789" ht="18.75" spans="1:4">
      <c r="A789" s="440" t="s">
        <v>695</v>
      </c>
      <c r="B789" s="443"/>
      <c r="C789" s="443"/>
      <c r="D789" s="321" t="str">
        <f t="shared" si="12"/>
        <v/>
      </c>
    </row>
    <row r="790" ht="18.75" spans="1:4">
      <c r="A790" s="440" t="s">
        <v>696</v>
      </c>
      <c r="B790" s="443"/>
      <c r="C790" s="443"/>
      <c r="D790" s="321" t="str">
        <f t="shared" si="12"/>
        <v/>
      </c>
    </row>
    <row r="791" ht="18.75" spans="1:4">
      <c r="A791" s="440" t="s">
        <v>697</v>
      </c>
      <c r="B791" s="443"/>
      <c r="C791" s="443"/>
      <c r="D791" s="321" t="str">
        <f t="shared" si="12"/>
        <v/>
      </c>
    </row>
    <row r="792" ht="18.75" spans="1:4">
      <c r="A792" s="440" t="s">
        <v>698</v>
      </c>
      <c r="B792" s="443">
        <v>15</v>
      </c>
      <c r="C792" s="443">
        <v>19</v>
      </c>
      <c r="D792" s="321">
        <f t="shared" si="12"/>
        <v>0.267</v>
      </c>
    </row>
    <row r="793" ht="18.75" spans="1:4">
      <c r="A793" s="440" t="s">
        <v>699</v>
      </c>
      <c r="B793" s="441">
        <f>SUM(B794:B796)</f>
        <v>0</v>
      </c>
      <c r="C793" s="441">
        <f>SUM(C794:C796)</f>
        <v>0</v>
      </c>
      <c r="D793" s="321" t="str">
        <f t="shared" si="12"/>
        <v/>
      </c>
    </row>
    <row r="794" ht="18.75" spans="1:4">
      <c r="A794" s="440" t="s">
        <v>700</v>
      </c>
      <c r="B794" s="443"/>
      <c r="C794" s="443"/>
      <c r="D794" s="321" t="str">
        <f t="shared" si="12"/>
        <v/>
      </c>
    </row>
    <row r="795" ht="18.75" spans="1:4">
      <c r="A795" s="440" t="s">
        <v>701</v>
      </c>
      <c r="B795" s="443"/>
      <c r="C795" s="443"/>
      <c r="D795" s="321" t="str">
        <f t="shared" si="12"/>
        <v/>
      </c>
    </row>
    <row r="796" ht="18.75" spans="1:4">
      <c r="A796" s="440" t="s">
        <v>702</v>
      </c>
      <c r="B796" s="443"/>
      <c r="C796" s="443"/>
      <c r="D796" s="321" t="str">
        <f t="shared" si="12"/>
        <v/>
      </c>
    </row>
    <row r="797" ht="18.75" spans="1:4">
      <c r="A797" s="440" t="s">
        <v>703</v>
      </c>
      <c r="B797" s="441">
        <f>SUM(B798:B805)</f>
        <v>3180</v>
      </c>
      <c r="C797" s="441">
        <f>SUM(C798:C805)</f>
        <v>629</v>
      </c>
      <c r="D797" s="321">
        <f t="shared" si="12"/>
        <v>-0.802</v>
      </c>
    </row>
    <row r="798" ht="18.75" spans="1:4">
      <c r="A798" s="440" t="s">
        <v>704</v>
      </c>
      <c r="B798" s="443">
        <v>0</v>
      </c>
      <c r="C798" s="443"/>
      <c r="D798" s="321" t="str">
        <f t="shared" si="12"/>
        <v/>
      </c>
    </row>
    <row r="799" ht="18.75" spans="1:4">
      <c r="A799" s="440" t="s">
        <v>705</v>
      </c>
      <c r="B799" s="443">
        <v>3180</v>
      </c>
      <c r="C799" s="443">
        <v>424</v>
      </c>
      <c r="D799" s="321">
        <f t="shared" si="12"/>
        <v>-0.867</v>
      </c>
    </row>
    <row r="800" ht="18.75" spans="1:4">
      <c r="A800" s="440" t="s">
        <v>706</v>
      </c>
      <c r="B800" s="443">
        <v>0</v>
      </c>
      <c r="C800" s="443"/>
      <c r="D800" s="321" t="str">
        <f t="shared" si="12"/>
        <v/>
      </c>
    </row>
    <row r="801" ht="18.75" spans="1:4">
      <c r="A801" s="440" t="s">
        <v>707</v>
      </c>
      <c r="B801" s="443">
        <v>0</v>
      </c>
      <c r="C801" s="443"/>
      <c r="D801" s="321" t="str">
        <f t="shared" si="12"/>
        <v/>
      </c>
    </row>
    <row r="802" ht="18.75" spans="1:4">
      <c r="A802" s="440" t="s">
        <v>708</v>
      </c>
      <c r="B802" s="443">
        <v>0</v>
      </c>
      <c r="C802" s="443"/>
      <c r="D802" s="321" t="str">
        <f t="shared" si="12"/>
        <v/>
      </c>
    </row>
    <row r="803" ht="18.75" spans="1:4">
      <c r="A803" s="440" t="s">
        <v>709</v>
      </c>
      <c r="B803" s="443">
        <v>0</v>
      </c>
      <c r="C803" s="443"/>
      <c r="D803" s="321" t="str">
        <f t="shared" si="12"/>
        <v/>
      </c>
    </row>
    <row r="804" ht="18.75" spans="1:4">
      <c r="A804" s="440" t="s">
        <v>710</v>
      </c>
      <c r="B804" s="443">
        <v>0</v>
      </c>
      <c r="C804" s="443"/>
      <c r="D804" s="321" t="str">
        <f t="shared" si="12"/>
        <v/>
      </c>
    </row>
    <row r="805" ht="18.75" spans="1:4">
      <c r="A805" s="440" t="s">
        <v>711</v>
      </c>
      <c r="B805" s="443">
        <v>0</v>
      </c>
      <c r="C805" s="443">
        <v>205</v>
      </c>
      <c r="D805" s="321" t="str">
        <f t="shared" si="12"/>
        <v/>
      </c>
    </row>
    <row r="806" ht="18.75" spans="1:4">
      <c r="A806" s="440" t="s">
        <v>712</v>
      </c>
      <c r="B806" s="441">
        <f>SUM(B807:B812)</f>
        <v>205</v>
      </c>
      <c r="C806" s="441">
        <f>SUM(C807:C812)</f>
        <v>283</v>
      </c>
      <c r="D806" s="321">
        <f t="shared" si="12"/>
        <v>0.38</v>
      </c>
    </row>
    <row r="807" ht="18.75" spans="1:4">
      <c r="A807" s="440" t="s">
        <v>713</v>
      </c>
      <c r="B807" s="443"/>
      <c r="C807" s="443"/>
      <c r="D807" s="321" t="str">
        <f t="shared" si="12"/>
        <v/>
      </c>
    </row>
    <row r="808" ht="18.75" spans="1:4">
      <c r="A808" s="440" t="s">
        <v>714</v>
      </c>
      <c r="B808" s="443">
        <v>205</v>
      </c>
      <c r="C808" s="443">
        <v>175</v>
      </c>
      <c r="D808" s="321">
        <f t="shared" si="12"/>
        <v>-0.146</v>
      </c>
    </row>
    <row r="809" ht="18.75" spans="1:4">
      <c r="A809" s="440" t="s">
        <v>715</v>
      </c>
      <c r="B809" s="443"/>
      <c r="C809" s="443"/>
      <c r="D809" s="321" t="str">
        <f t="shared" si="12"/>
        <v/>
      </c>
    </row>
    <row r="810" ht="18.75" spans="1:4">
      <c r="A810" s="440" t="s">
        <v>716</v>
      </c>
      <c r="B810" s="443"/>
      <c r="C810" s="443">
        <v>108</v>
      </c>
      <c r="D810" s="321" t="str">
        <f t="shared" si="12"/>
        <v/>
      </c>
    </row>
    <row r="811" ht="18.75" spans="1:4">
      <c r="A811" s="440" t="s">
        <v>717</v>
      </c>
      <c r="B811" s="443"/>
      <c r="C811" s="443"/>
      <c r="D811" s="321" t="str">
        <f t="shared" si="12"/>
        <v/>
      </c>
    </row>
    <row r="812" ht="18.75" spans="1:4">
      <c r="A812" s="440" t="s">
        <v>718</v>
      </c>
      <c r="B812" s="443"/>
      <c r="C812" s="443"/>
      <c r="D812" s="321" t="str">
        <f t="shared" si="12"/>
        <v/>
      </c>
    </row>
    <row r="813" ht="18.75" spans="1:4">
      <c r="A813" s="440" t="s">
        <v>719</v>
      </c>
      <c r="B813" s="441">
        <f>SUM(B814:B819)</f>
        <v>0</v>
      </c>
      <c r="C813" s="441">
        <f>SUM(C814:C819)</f>
        <v>0</v>
      </c>
      <c r="D813" s="321" t="str">
        <f t="shared" si="12"/>
        <v/>
      </c>
    </row>
    <row r="814" ht="18.75" spans="1:4">
      <c r="A814" s="440" t="s">
        <v>720</v>
      </c>
      <c r="B814" s="443"/>
      <c r="C814" s="443"/>
      <c r="D814" s="321" t="str">
        <f t="shared" si="12"/>
        <v/>
      </c>
    </row>
    <row r="815" ht="18.75" spans="1:4">
      <c r="A815" s="440" t="s">
        <v>721</v>
      </c>
      <c r="B815" s="443"/>
      <c r="C815" s="443"/>
      <c r="D815" s="321" t="str">
        <f t="shared" si="12"/>
        <v/>
      </c>
    </row>
    <row r="816" ht="18.75" spans="1:4">
      <c r="A816" s="440" t="s">
        <v>722</v>
      </c>
      <c r="B816" s="443"/>
      <c r="C816" s="443"/>
      <c r="D816" s="321" t="str">
        <f t="shared" si="12"/>
        <v/>
      </c>
    </row>
    <row r="817" ht="18.75" spans="1:4">
      <c r="A817" s="440" t="s">
        <v>723</v>
      </c>
      <c r="B817" s="443"/>
      <c r="C817" s="443"/>
      <c r="D817" s="321" t="str">
        <f t="shared" si="12"/>
        <v/>
      </c>
    </row>
    <row r="818" ht="18.75" spans="1:4">
      <c r="A818" s="440" t="s">
        <v>724</v>
      </c>
      <c r="B818" s="443"/>
      <c r="C818" s="443"/>
      <c r="D818" s="321" t="str">
        <f t="shared" si="12"/>
        <v/>
      </c>
    </row>
    <row r="819" ht="18.75" spans="1:4">
      <c r="A819" s="440" t="s">
        <v>725</v>
      </c>
      <c r="B819" s="443"/>
      <c r="C819" s="443"/>
      <c r="D819" s="321" t="str">
        <f t="shared" si="12"/>
        <v/>
      </c>
    </row>
    <row r="820" ht="18.75" spans="1:4">
      <c r="A820" s="440" t="s">
        <v>726</v>
      </c>
      <c r="B820" s="441">
        <f>SUM(B821:B825)</f>
        <v>0</v>
      </c>
      <c r="C820" s="441">
        <f>SUM(C821:C825)</f>
        <v>0</v>
      </c>
      <c r="D820" s="321" t="str">
        <f t="shared" si="12"/>
        <v/>
      </c>
    </row>
    <row r="821" ht="18.75" spans="1:4">
      <c r="A821" s="440" t="s">
        <v>727</v>
      </c>
      <c r="B821" s="443"/>
      <c r="C821" s="443"/>
      <c r="D821" s="321" t="str">
        <f t="shared" si="12"/>
        <v/>
      </c>
    </row>
    <row r="822" ht="18.75" spans="1:4">
      <c r="A822" s="440" t="s">
        <v>728</v>
      </c>
      <c r="B822" s="443"/>
      <c r="C822" s="443"/>
      <c r="D822" s="321" t="str">
        <f t="shared" si="12"/>
        <v/>
      </c>
    </row>
    <row r="823" ht="18.75" spans="1:4">
      <c r="A823" s="440" t="s">
        <v>729</v>
      </c>
      <c r="B823" s="443"/>
      <c r="C823" s="443"/>
      <c r="D823" s="321" t="str">
        <f t="shared" si="12"/>
        <v/>
      </c>
    </row>
    <row r="824" ht="18.75" spans="1:4">
      <c r="A824" s="440" t="s">
        <v>730</v>
      </c>
      <c r="B824" s="443"/>
      <c r="C824" s="443"/>
      <c r="D824" s="321" t="str">
        <f t="shared" si="12"/>
        <v/>
      </c>
    </row>
    <row r="825" ht="18.75" spans="1:4">
      <c r="A825" s="440" t="s">
        <v>731</v>
      </c>
      <c r="B825" s="443"/>
      <c r="C825" s="443"/>
      <c r="D825" s="321" t="str">
        <f t="shared" si="12"/>
        <v/>
      </c>
    </row>
    <row r="826" ht="18.75" spans="1:4">
      <c r="A826" s="440" t="s">
        <v>732</v>
      </c>
      <c r="B826" s="441">
        <f>SUM(B827:B828)</f>
        <v>0</v>
      </c>
      <c r="C826" s="441">
        <f>SUM(C827:C828)</f>
        <v>0</v>
      </c>
      <c r="D826" s="321" t="str">
        <f t="shared" si="12"/>
        <v/>
      </c>
    </row>
    <row r="827" ht="18.75" spans="1:4">
      <c r="A827" s="440" t="s">
        <v>733</v>
      </c>
      <c r="B827" s="443"/>
      <c r="C827" s="443"/>
      <c r="D827" s="321" t="str">
        <f t="shared" si="12"/>
        <v/>
      </c>
    </row>
    <row r="828" ht="18.75" spans="1:4">
      <c r="A828" s="440" t="s">
        <v>734</v>
      </c>
      <c r="B828" s="443"/>
      <c r="C828" s="443"/>
      <c r="D828" s="321" t="str">
        <f t="shared" si="12"/>
        <v/>
      </c>
    </row>
    <row r="829" ht="18.75" spans="1:4">
      <c r="A829" s="440" t="s">
        <v>735</v>
      </c>
      <c r="B829" s="441">
        <f>SUM(B830:B831)</f>
        <v>0</v>
      </c>
      <c r="C829" s="441">
        <f>SUM(C830:C831)</f>
        <v>0</v>
      </c>
      <c r="D829" s="321" t="str">
        <f t="shared" si="12"/>
        <v/>
      </c>
    </row>
    <row r="830" ht="18.75" spans="1:4">
      <c r="A830" s="440" t="s">
        <v>736</v>
      </c>
      <c r="B830" s="443"/>
      <c r="C830" s="443"/>
      <c r="D830" s="321" t="str">
        <f t="shared" si="12"/>
        <v/>
      </c>
    </row>
    <row r="831" ht="18.75" spans="1:4">
      <c r="A831" s="440" t="s">
        <v>737</v>
      </c>
      <c r="B831" s="443"/>
      <c r="C831" s="443"/>
      <c r="D831" s="321" t="str">
        <f t="shared" si="12"/>
        <v/>
      </c>
    </row>
    <row r="832" ht="18.75" spans="1:4">
      <c r="A832" s="440" t="s">
        <v>738</v>
      </c>
      <c r="B832" s="441">
        <f>B833</f>
        <v>0</v>
      </c>
      <c r="C832" s="441">
        <f>C833</f>
        <v>0</v>
      </c>
      <c r="D832" s="321" t="str">
        <f t="shared" si="12"/>
        <v/>
      </c>
    </row>
    <row r="833" ht="18.75" spans="1:4">
      <c r="A833" s="440" t="s">
        <v>739</v>
      </c>
      <c r="B833" s="443"/>
      <c r="C833" s="443"/>
      <c r="D833" s="321" t="str">
        <f t="shared" si="12"/>
        <v/>
      </c>
    </row>
    <row r="834" ht="18.75" spans="1:4">
      <c r="A834" s="440" t="s">
        <v>740</v>
      </c>
      <c r="B834" s="441">
        <f>B835</f>
        <v>0</v>
      </c>
      <c r="C834" s="441">
        <f>C835</f>
        <v>0</v>
      </c>
      <c r="D834" s="321" t="str">
        <f t="shared" si="12"/>
        <v/>
      </c>
    </row>
    <row r="835" ht="18.75" spans="1:4">
      <c r="A835" s="440" t="s">
        <v>741</v>
      </c>
      <c r="B835" s="443"/>
      <c r="C835" s="443"/>
      <c r="D835" s="321" t="str">
        <f t="shared" si="12"/>
        <v/>
      </c>
    </row>
    <row r="836" ht="18.75" spans="1:4">
      <c r="A836" s="440" t="s">
        <v>742</v>
      </c>
      <c r="B836" s="441">
        <f>SUM(B837:B841)</f>
        <v>85</v>
      </c>
      <c r="C836" s="441">
        <f>SUM(C837:C841)</f>
        <v>109</v>
      </c>
      <c r="D836" s="321">
        <f t="shared" ref="D836:D899" si="13">IF(B836&gt;0,C836/B836-1,IF(B836&lt;0,-(C836/B836-1),""))</f>
        <v>0.282</v>
      </c>
    </row>
    <row r="837" ht="18.75" spans="1:4">
      <c r="A837" s="440" t="s">
        <v>743</v>
      </c>
      <c r="B837" s="443">
        <v>65</v>
      </c>
      <c r="C837" s="443">
        <v>81</v>
      </c>
      <c r="D837" s="321">
        <f t="shared" si="13"/>
        <v>0.246</v>
      </c>
    </row>
    <row r="838" ht="18.75" spans="1:4">
      <c r="A838" s="440" t="s">
        <v>744</v>
      </c>
      <c r="B838" s="443">
        <v>20</v>
      </c>
      <c r="C838" s="443">
        <v>28</v>
      </c>
      <c r="D838" s="321">
        <f t="shared" si="13"/>
        <v>0.4</v>
      </c>
    </row>
    <row r="839" ht="18.75" spans="1:4">
      <c r="A839" s="440" t="s">
        <v>745</v>
      </c>
      <c r="B839" s="443"/>
      <c r="C839" s="443"/>
      <c r="D839" s="321" t="str">
        <f t="shared" si="13"/>
        <v/>
      </c>
    </row>
    <row r="840" ht="18.75" spans="1:4">
      <c r="A840" s="440" t="s">
        <v>746</v>
      </c>
      <c r="B840" s="443"/>
      <c r="C840" s="443"/>
      <c r="D840" s="321" t="str">
        <f t="shared" si="13"/>
        <v/>
      </c>
    </row>
    <row r="841" ht="18.75" spans="1:4">
      <c r="A841" s="440" t="s">
        <v>747</v>
      </c>
      <c r="B841" s="443"/>
      <c r="C841" s="443"/>
      <c r="D841" s="321" t="str">
        <f t="shared" si="13"/>
        <v/>
      </c>
    </row>
    <row r="842" ht="18.75" spans="1:4">
      <c r="A842" s="440" t="s">
        <v>748</v>
      </c>
      <c r="B842" s="441">
        <f>B843+B844</f>
        <v>0</v>
      </c>
      <c r="C842" s="441">
        <f>C843+C844</f>
        <v>0</v>
      </c>
      <c r="D842" s="321" t="str">
        <f t="shared" si="13"/>
        <v/>
      </c>
    </row>
    <row r="843" ht="18.75" spans="1:4">
      <c r="A843" s="440" t="s">
        <v>749</v>
      </c>
      <c r="B843" s="443"/>
      <c r="C843" s="443"/>
      <c r="D843" s="321" t="str">
        <f t="shared" si="13"/>
        <v/>
      </c>
    </row>
    <row r="844" ht="18.75" spans="1:4">
      <c r="A844" s="449" t="s">
        <v>750</v>
      </c>
      <c r="B844" s="446"/>
      <c r="C844" s="446"/>
      <c r="D844" s="321" t="str">
        <f t="shared" si="13"/>
        <v/>
      </c>
    </row>
    <row r="845" ht="18.75" spans="1:4">
      <c r="A845" s="440" t="s">
        <v>751</v>
      </c>
      <c r="B845" s="441">
        <f>B846</f>
        <v>0</v>
      </c>
      <c r="C845" s="441">
        <f>C846</f>
        <v>0</v>
      </c>
      <c r="D845" s="321" t="str">
        <f t="shared" si="13"/>
        <v/>
      </c>
    </row>
    <row r="846" ht="18.75" spans="1:4">
      <c r="A846" s="440" t="s">
        <v>752</v>
      </c>
      <c r="B846" s="443"/>
      <c r="C846" s="443"/>
      <c r="D846" s="321" t="str">
        <f t="shared" si="13"/>
        <v/>
      </c>
    </row>
    <row r="847" ht="18.75" spans="1:4">
      <c r="A847" s="440" t="s">
        <v>753</v>
      </c>
      <c r="B847" s="441">
        <f>SUM(B848:B857)</f>
        <v>0</v>
      </c>
      <c r="C847" s="441">
        <f>SUM(C848:C857)</f>
        <v>3</v>
      </c>
      <c r="D847" s="321" t="str">
        <f t="shared" si="13"/>
        <v/>
      </c>
    </row>
    <row r="848" ht="18.75" spans="1:4">
      <c r="A848" s="440" t="s">
        <v>137</v>
      </c>
      <c r="B848" s="443"/>
      <c r="C848" s="443"/>
      <c r="D848" s="321" t="str">
        <f t="shared" si="13"/>
        <v/>
      </c>
    </row>
    <row r="849" ht="18.75" spans="1:4">
      <c r="A849" s="440" t="s">
        <v>138</v>
      </c>
      <c r="B849" s="443"/>
      <c r="C849" s="443"/>
      <c r="D849" s="321" t="str">
        <f t="shared" si="13"/>
        <v/>
      </c>
    </row>
    <row r="850" ht="18.75" spans="1:4">
      <c r="A850" s="440" t="s">
        <v>139</v>
      </c>
      <c r="B850" s="443"/>
      <c r="C850" s="443"/>
      <c r="D850" s="321" t="str">
        <f t="shared" si="13"/>
        <v/>
      </c>
    </row>
    <row r="851" ht="18.75" spans="1:4">
      <c r="A851" s="440" t="s">
        <v>754</v>
      </c>
      <c r="B851" s="443"/>
      <c r="C851" s="443"/>
      <c r="D851" s="321" t="str">
        <f t="shared" si="13"/>
        <v/>
      </c>
    </row>
    <row r="852" ht="18.75" spans="1:4">
      <c r="A852" s="440" t="s">
        <v>755</v>
      </c>
      <c r="B852" s="443"/>
      <c r="C852" s="443">
        <v>3</v>
      </c>
      <c r="D852" s="321" t="str">
        <f t="shared" si="13"/>
        <v/>
      </c>
    </row>
    <row r="853" ht="18.75" spans="1:4">
      <c r="A853" s="440" t="s">
        <v>756</v>
      </c>
      <c r="B853" s="443"/>
      <c r="C853" s="443"/>
      <c r="D853" s="321" t="str">
        <f t="shared" si="13"/>
        <v/>
      </c>
    </row>
    <row r="854" ht="18.75" spans="1:4">
      <c r="A854" s="440" t="s">
        <v>178</v>
      </c>
      <c r="B854" s="443"/>
      <c r="C854" s="443"/>
      <c r="D854" s="321" t="str">
        <f t="shared" si="13"/>
        <v/>
      </c>
    </row>
    <row r="855" ht="18.75" spans="1:4">
      <c r="A855" s="440" t="s">
        <v>757</v>
      </c>
      <c r="B855" s="443"/>
      <c r="C855" s="443"/>
      <c r="D855" s="321" t="str">
        <f t="shared" si="13"/>
        <v/>
      </c>
    </row>
    <row r="856" ht="18.75" spans="1:4">
      <c r="A856" s="440" t="s">
        <v>146</v>
      </c>
      <c r="B856" s="443"/>
      <c r="C856" s="443"/>
      <c r="D856" s="321" t="str">
        <f t="shared" si="13"/>
        <v/>
      </c>
    </row>
    <row r="857" ht="18.75" spans="1:4">
      <c r="A857" s="440" t="s">
        <v>758</v>
      </c>
      <c r="B857" s="443"/>
      <c r="C857" s="443"/>
      <c r="D857" s="321" t="str">
        <f t="shared" si="13"/>
        <v/>
      </c>
    </row>
    <row r="858" ht="18.75" spans="1:4">
      <c r="A858" s="440" t="s">
        <v>759</v>
      </c>
      <c r="B858" s="441">
        <f>SUM(B859)</f>
        <v>0</v>
      </c>
      <c r="C858" s="441">
        <f>SUM(C859)</f>
        <v>4</v>
      </c>
      <c r="D858" s="321" t="str">
        <f t="shared" si="13"/>
        <v/>
      </c>
    </row>
    <row r="859" ht="18.75" spans="1:4">
      <c r="A859" s="440" t="s">
        <v>760</v>
      </c>
      <c r="B859" s="443"/>
      <c r="C859" s="443">
        <v>4</v>
      </c>
      <c r="D859" s="321" t="str">
        <f t="shared" si="13"/>
        <v/>
      </c>
    </row>
    <row r="860" ht="18.75" spans="1:4">
      <c r="A860" s="440" t="s">
        <v>761</v>
      </c>
      <c r="B860" s="441">
        <f>SUM(B861,B872,B874,B877,B879,B881)</f>
        <v>41514</v>
      </c>
      <c r="C860" s="441">
        <f>SUM(C861,C872,C874,C877,C879,C881)</f>
        <v>37975</v>
      </c>
      <c r="D860" s="321">
        <f t="shared" si="13"/>
        <v>-0.085</v>
      </c>
    </row>
    <row r="861" ht="18.75" spans="1:4">
      <c r="A861" s="440" t="s">
        <v>762</v>
      </c>
      <c r="B861" s="441">
        <f>SUM(B862:B871)</f>
        <v>4664</v>
      </c>
      <c r="C861" s="441">
        <f>SUM(C862:C871)</f>
        <v>14723</v>
      </c>
      <c r="D861" s="321">
        <f t="shared" si="13"/>
        <v>2.157</v>
      </c>
    </row>
    <row r="862" ht="18.75" spans="1:4">
      <c r="A862" s="440" t="s">
        <v>137</v>
      </c>
      <c r="B862" s="443">
        <v>53</v>
      </c>
      <c r="C862" s="443">
        <v>36</v>
      </c>
      <c r="D862" s="321">
        <f t="shared" si="13"/>
        <v>-0.321</v>
      </c>
    </row>
    <row r="863" ht="18.75" spans="1:4">
      <c r="A863" s="440" t="s">
        <v>138</v>
      </c>
      <c r="B863" s="443">
        <v>1697</v>
      </c>
      <c r="C863" s="443">
        <v>101</v>
      </c>
      <c r="D863" s="321">
        <f t="shared" si="13"/>
        <v>-0.94</v>
      </c>
    </row>
    <row r="864" ht="18.75" spans="1:4">
      <c r="A864" s="440" t="s">
        <v>139</v>
      </c>
      <c r="B864" s="443">
        <v>4</v>
      </c>
      <c r="C864" s="443"/>
      <c r="D864" s="321">
        <f t="shared" si="13"/>
        <v>-1</v>
      </c>
    </row>
    <row r="865" ht="18.75" spans="1:4">
      <c r="A865" s="440" t="s">
        <v>763</v>
      </c>
      <c r="B865" s="443">
        <v>2340</v>
      </c>
      <c r="C865" s="443">
        <v>2124</v>
      </c>
      <c r="D865" s="321">
        <f t="shared" si="13"/>
        <v>-0.092</v>
      </c>
    </row>
    <row r="866" ht="18.75" spans="1:4">
      <c r="A866" s="440" t="s">
        <v>764</v>
      </c>
      <c r="B866" s="443">
        <v>80</v>
      </c>
      <c r="C866" s="443"/>
      <c r="D866" s="321">
        <f t="shared" si="13"/>
        <v>-1</v>
      </c>
    </row>
    <row r="867" ht="18.75" spans="1:4">
      <c r="A867" s="440" t="s">
        <v>765</v>
      </c>
      <c r="B867" s="443">
        <v>50</v>
      </c>
      <c r="C867" s="443">
        <v>143</v>
      </c>
      <c r="D867" s="321">
        <f t="shared" si="13"/>
        <v>1.86</v>
      </c>
    </row>
    <row r="868" ht="18.75" spans="1:4">
      <c r="A868" s="440" t="s">
        <v>766</v>
      </c>
      <c r="B868" s="443">
        <v>0</v>
      </c>
      <c r="C868" s="443">
        <v>15</v>
      </c>
      <c r="D868" s="321" t="str">
        <f t="shared" si="13"/>
        <v/>
      </c>
    </row>
    <row r="869" ht="18.75" spans="1:4">
      <c r="A869" s="440" t="s">
        <v>767</v>
      </c>
      <c r="B869" s="443">
        <v>35</v>
      </c>
      <c r="C869" s="443">
        <v>30</v>
      </c>
      <c r="D869" s="321">
        <f t="shared" si="13"/>
        <v>-0.143</v>
      </c>
    </row>
    <row r="870" ht="18.75" spans="1:4">
      <c r="A870" s="440" t="s">
        <v>768</v>
      </c>
      <c r="B870" s="443">
        <v>0</v>
      </c>
      <c r="C870" s="443"/>
      <c r="D870" s="321" t="str">
        <f t="shared" si="13"/>
        <v/>
      </c>
    </row>
    <row r="871" ht="18.75" spans="1:4">
      <c r="A871" s="440" t="s">
        <v>769</v>
      </c>
      <c r="B871" s="443">
        <v>405</v>
      </c>
      <c r="C871" s="443">
        <v>12274</v>
      </c>
      <c r="D871" s="321">
        <f t="shared" si="13"/>
        <v>29.306</v>
      </c>
    </row>
    <row r="872" ht="18.75" spans="1:4">
      <c r="A872" s="440" t="s">
        <v>770</v>
      </c>
      <c r="B872" s="441">
        <f>B873</f>
        <v>10161</v>
      </c>
      <c r="C872" s="441">
        <f>C873</f>
        <v>16425</v>
      </c>
      <c r="D872" s="321">
        <f t="shared" si="13"/>
        <v>0.616</v>
      </c>
    </row>
    <row r="873" ht="18.75" spans="1:4">
      <c r="A873" s="440" t="s">
        <v>771</v>
      </c>
      <c r="B873" s="443">
        <v>10161</v>
      </c>
      <c r="C873" s="443">
        <v>16425</v>
      </c>
      <c r="D873" s="321">
        <f t="shared" si="13"/>
        <v>0.616</v>
      </c>
    </row>
    <row r="874" ht="18.75" spans="1:4">
      <c r="A874" s="440" t="s">
        <v>772</v>
      </c>
      <c r="B874" s="441">
        <f>SUM(B875:B876)</f>
        <v>21501</v>
      </c>
      <c r="C874" s="441">
        <f>SUM(C875:C876)</f>
        <v>3887</v>
      </c>
      <c r="D874" s="321">
        <f t="shared" si="13"/>
        <v>-0.819</v>
      </c>
    </row>
    <row r="875" ht="18.75" spans="1:4">
      <c r="A875" s="440" t="s">
        <v>773</v>
      </c>
      <c r="B875" s="443">
        <v>20911</v>
      </c>
      <c r="C875" s="443">
        <v>3360</v>
      </c>
      <c r="D875" s="321">
        <f t="shared" si="13"/>
        <v>-0.839</v>
      </c>
    </row>
    <row r="876" ht="18.75" spans="1:4">
      <c r="A876" s="440" t="s">
        <v>774</v>
      </c>
      <c r="B876" s="443">
        <v>590</v>
      </c>
      <c r="C876" s="443">
        <v>527</v>
      </c>
      <c r="D876" s="321">
        <f t="shared" si="13"/>
        <v>-0.107</v>
      </c>
    </row>
    <row r="877" ht="18.75" spans="1:4">
      <c r="A877" s="440" t="s">
        <v>775</v>
      </c>
      <c r="B877" s="441">
        <f>B878</f>
        <v>5188</v>
      </c>
      <c r="C877" s="441">
        <f>C878</f>
        <v>2930</v>
      </c>
      <c r="D877" s="321">
        <f t="shared" si="13"/>
        <v>-0.435</v>
      </c>
    </row>
    <row r="878" ht="18.75" spans="1:4">
      <c r="A878" s="440" t="s">
        <v>776</v>
      </c>
      <c r="B878" s="443">
        <v>5188</v>
      </c>
      <c r="C878" s="443">
        <v>2930</v>
      </c>
      <c r="D878" s="321">
        <f t="shared" si="13"/>
        <v>-0.435</v>
      </c>
    </row>
    <row r="879" ht="18.75" spans="1:4">
      <c r="A879" s="440" t="s">
        <v>777</v>
      </c>
      <c r="B879" s="441">
        <f>B880</f>
        <v>0</v>
      </c>
      <c r="C879" s="441">
        <f>C880</f>
        <v>10</v>
      </c>
      <c r="D879" s="321" t="str">
        <f t="shared" si="13"/>
        <v/>
      </c>
    </row>
    <row r="880" ht="18.75" spans="1:4">
      <c r="A880" s="440" t="s">
        <v>778</v>
      </c>
      <c r="B880" s="443"/>
      <c r="C880" s="443">
        <v>10</v>
      </c>
      <c r="D880" s="321" t="str">
        <f t="shared" si="13"/>
        <v/>
      </c>
    </row>
    <row r="881" ht="18.75" spans="1:4">
      <c r="A881" s="440" t="s">
        <v>779</v>
      </c>
      <c r="B881" s="441">
        <f>SUM(B882)</f>
        <v>0</v>
      </c>
      <c r="C881" s="441">
        <f>SUM(C882)</f>
        <v>0</v>
      </c>
      <c r="D881" s="321" t="str">
        <f t="shared" si="13"/>
        <v/>
      </c>
    </row>
    <row r="882" ht="18.75" spans="1:4">
      <c r="A882" s="440" t="s">
        <v>780</v>
      </c>
      <c r="B882" s="443"/>
      <c r="C882" s="443"/>
      <c r="D882" s="321" t="str">
        <f t="shared" si="13"/>
        <v/>
      </c>
    </row>
    <row r="883" ht="18.75" spans="1:4">
      <c r="A883" s="440" t="s">
        <v>781</v>
      </c>
      <c r="B883" s="441">
        <f>SUM(B884,B910,B933,B961,B968,B974,B980,B983)</f>
        <v>13121</v>
      </c>
      <c r="C883" s="441">
        <f>SUM(C884,C910,C933,C961,C968,C974,C980,C983)</f>
        <v>5072</v>
      </c>
      <c r="D883" s="321">
        <f t="shared" si="13"/>
        <v>-0.613</v>
      </c>
    </row>
    <row r="884" ht="18.75" spans="1:4">
      <c r="A884" s="440" t="s">
        <v>782</v>
      </c>
      <c r="B884" s="441">
        <f>SUM(B885:B909)</f>
        <v>10652</v>
      </c>
      <c r="C884" s="441">
        <f>SUM(C885:C909)</f>
        <v>2010</v>
      </c>
      <c r="D884" s="321">
        <f t="shared" si="13"/>
        <v>-0.811</v>
      </c>
    </row>
    <row r="885" ht="18.75" spans="1:4">
      <c r="A885" s="440" t="s">
        <v>137</v>
      </c>
      <c r="B885" s="443"/>
      <c r="C885" s="443"/>
      <c r="D885" s="321" t="str">
        <f t="shared" si="13"/>
        <v/>
      </c>
    </row>
    <row r="886" ht="18.75" spans="1:4">
      <c r="A886" s="440" t="s">
        <v>138</v>
      </c>
      <c r="B886" s="443">
        <v>10411</v>
      </c>
      <c r="C886" s="443">
        <v>900</v>
      </c>
      <c r="D886" s="321">
        <f t="shared" si="13"/>
        <v>-0.914</v>
      </c>
    </row>
    <row r="887" ht="18.75" spans="1:4">
      <c r="A887" s="440" t="s">
        <v>139</v>
      </c>
      <c r="B887" s="443"/>
      <c r="C887" s="443"/>
      <c r="D887" s="321" t="str">
        <f t="shared" si="13"/>
        <v/>
      </c>
    </row>
    <row r="888" ht="18.75" spans="1:4">
      <c r="A888" s="440" t="s">
        <v>146</v>
      </c>
      <c r="B888" s="443"/>
      <c r="C888" s="443"/>
      <c r="D888" s="321" t="str">
        <f t="shared" si="13"/>
        <v/>
      </c>
    </row>
    <row r="889" ht="18.75" spans="1:4">
      <c r="A889" s="440" t="s">
        <v>783</v>
      </c>
      <c r="B889" s="443"/>
      <c r="C889" s="443"/>
      <c r="D889" s="321" t="str">
        <f t="shared" si="13"/>
        <v/>
      </c>
    </row>
    <row r="890" ht="18.75" spans="1:4">
      <c r="A890" s="440" t="s">
        <v>784</v>
      </c>
      <c r="B890" s="443"/>
      <c r="C890" s="443"/>
      <c r="D890" s="321" t="str">
        <f t="shared" si="13"/>
        <v/>
      </c>
    </row>
    <row r="891" ht="18.75" spans="1:4">
      <c r="A891" s="440" t="s">
        <v>785</v>
      </c>
      <c r="B891" s="443">
        <v>70</v>
      </c>
      <c r="C891" s="443">
        <v>80</v>
      </c>
      <c r="D891" s="321">
        <f t="shared" si="13"/>
        <v>0.143</v>
      </c>
    </row>
    <row r="892" ht="18.75" spans="1:4">
      <c r="A892" s="440" t="s">
        <v>786</v>
      </c>
      <c r="B892" s="443">
        <v>0</v>
      </c>
      <c r="C892" s="443"/>
      <c r="D892" s="321" t="str">
        <f t="shared" si="13"/>
        <v/>
      </c>
    </row>
    <row r="893" ht="18.75" spans="1:4">
      <c r="A893" s="440" t="s">
        <v>787</v>
      </c>
      <c r="B893" s="443">
        <v>20</v>
      </c>
      <c r="C893" s="443"/>
      <c r="D893" s="321">
        <f t="shared" si="13"/>
        <v>-1</v>
      </c>
    </row>
    <row r="894" ht="18.75" spans="1:4">
      <c r="A894" s="440" t="s">
        <v>788</v>
      </c>
      <c r="B894" s="443">
        <v>67</v>
      </c>
      <c r="C894" s="443">
        <v>10</v>
      </c>
      <c r="D894" s="321">
        <f t="shared" si="13"/>
        <v>-0.851</v>
      </c>
    </row>
    <row r="895" ht="18.75" spans="1:4">
      <c r="A895" s="440" t="s">
        <v>789</v>
      </c>
      <c r="B895" s="443"/>
      <c r="C895" s="443"/>
      <c r="D895" s="321" t="str">
        <f t="shared" si="13"/>
        <v/>
      </c>
    </row>
    <row r="896" ht="18.75" spans="1:4">
      <c r="A896" s="440" t="s">
        <v>790</v>
      </c>
      <c r="B896" s="443"/>
      <c r="C896" s="443"/>
      <c r="D896" s="321" t="str">
        <f t="shared" si="13"/>
        <v/>
      </c>
    </row>
    <row r="897" ht="18.75" spans="1:4">
      <c r="A897" s="440" t="s">
        <v>791</v>
      </c>
      <c r="B897" s="443"/>
      <c r="C897" s="443"/>
      <c r="D897" s="321" t="str">
        <f t="shared" si="13"/>
        <v/>
      </c>
    </row>
    <row r="898" ht="18.75" spans="1:4">
      <c r="A898" s="440" t="s">
        <v>792</v>
      </c>
      <c r="B898" s="443"/>
      <c r="C898" s="443">
        <v>811</v>
      </c>
      <c r="D898" s="321" t="str">
        <f t="shared" si="13"/>
        <v/>
      </c>
    </row>
    <row r="899" ht="18.75" spans="1:4">
      <c r="A899" s="440" t="s">
        <v>793</v>
      </c>
      <c r="B899" s="443"/>
      <c r="C899" s="443"/>
      <c r="D899" s="321" t="str">
        <f t="shared" si="13"/>
        <v/>
      </c>
    </row>
    <row r="900" ht="18.75" spans="1:4">
      <c r="A900" s="440" t="s">
        <v>794</v>
      </c>
      <c r="B900" s="443"/>
      <c r="C900" s="443">
        <v>2</v>
      </c>
      <c r="D900" s="321" t="str">
        <f t="shared" ref="D900:D963" si="14">IF(B900&gt;0,C900/B900-1,IF(B900&lt;0,-(C900/B900-1),""))</f>
        <v/>
      </c>
    </row>
    <row r="901" ht="18.75" spans="1:4">
      <c r="A901" s="440" t="s">
        <v>795</v>
      </c>
      <c r="B901" s="443"/>
      <c r="C901" s="443"/>
      <c r="D901" s="321" t="str">
        <f t="shared" si="14"/>
        <v/>
      </c>
    </row>
    <row r="902" ht="18.75" spans="1:4">
      <c r="A902" s="440" t="s">
        <v>796</v>
      </c>
      <c r="B902" s="443"/>
      <c r="C902" s="443"/>
      <c r="D902" s="321" t="str">
        <f t="shared" si="14"/>
        <v/>
      </c>
    </row>
    <row r="903" ht="18.75" spans="1:4">
      <c r="A903" s="440" t="s">
        <v>797</v>
      </c>
      <c r="B903" s="443">
        <v>54</v>
      </c>
      <c r="C903" s="443">
        <v>83</v>
      </c>
      <c r="D903" s="321">
        <f t="shared" si="14"/>
        <v>0.537</v>
      </c>
    </row>
    <row r="904" ht="18.75" spans="1:4">
      <c r="A904" s="440" t="s">
        <v>798</v>
      </c>
      <c r="B904" s="443">
        <v>30</v>
      </c>
      <c r="C904" s="443">
        <v>63</v>
      </c>
      <c r="D904" s="321">
        <f t="shared" si="14"/>
        <v>1.1</v>
      </c>
    </row>
    <row r="905" ht="18.75" spans="1:4">
      <c r="A905" s="440" t="s">
        <v>799</v>
      </c>
      <c r="B905" s="443"/>
      <c r="C905" s="443"/>
      <c r="D905" s="321" t="str">
        <f t="shared" si="14"/>
        <v/>
      </c>
    </row>
    <row r="906" ht="18.75" spans="1:4">
      <c r="A906" s="440" t="s">
        <v>800</v>
      </c>
      <c r="B906" s="443"/>
      <c r="C906" s="443"/>
      <c r="D906" s="321" t="str">
        <f t="shared" si="14"/>
        <v/>
      </c>
    </row>
    <row r="907" ht="18.75" spans="1:4">
      <c r="A907" s="440" t="s">
        <v>801</v>
      </c>
      <c r="B907" s="443"/>
      <c r="C907" s="443"/>
      <c r="D907" s="321" t="str">
        <f t="shared" si="14"/>
        <v/>
      </c>
    </row>
    <row r="908" ht="18.75" spans="1:4">
      <c r="A908" s="440" t="s">
        <v>802</v>
      </c>
      <c r="B908" s="443"/>
      <c r="C908" s="443">
        <v>1</v>
      </c>
      <c r="D908" s="321" t="str">
        <f t="shared" si="14"/>
        <v/>
      </c>
    </row>
    <row r="909" ht="18.75" spans="1:4">
      <c r="A909" s="440" t="s">
        <v>803</v>
      </c>
      <c r="B909" s="443"/>
      <c r="C909" s="443">
        <v>60</v>
      </c>
      <c r="D909" s="321" t="str">
        <f t="shared" si="14"/>
        <v/>
      </c>
    </row>
    <row r="910" ht="18.75" spans="1:4">
      <c r="A910" s="440" t="s">
        <v>804</v>
      </c>
      <c r="B910" s="441">
        <f>SUM(B911:B932)</f>
        <v>1837</v>
      </c>
      <c r="C910" s="441">
        <f>SUM(C911:C932)</f>
        <v>1880</v>
      </c>
      <c r="D910" s="321">
        <f t="shared" si="14"/>
        <v>0.023</v>
      </c>
    </row>
    <row r="911" ht="18.75" spans="1:4">
      <c r="A911" s="440" t="s">
        <v>137</v>
      </c>
      <c r="B911" s="443">
        <v>15</v>
      </c>
      <c r="C911" s="443">
        <v>22</v>
      </c>
      <c r="D911" s="321">
        <f t="shared" si="14"/>
        <v>0.467</v>
      </c>
    </row>
    <row r="912" ht="18.75" spans="1:4">
      <c r="A912" s="440" t="s">
        <v>138</v>
      </c>
      <c r="B912" s="443">
        <v>5</v>
      </c>
      <c r="C912" s="443">
        <v>125</v>
      </c>
      <c r="D912" s="321">
        <f t="shared" si="14"/>
        <v>24</v>
      </c>
    </row>
    <row r="913" ht="18.75" spans="1:4">
      <c r="A913" s="440" t="s">
        <v>139</v>
      </c>
      <c r="B913" s="443">
        <v>0</v>
      </c>
      <c r="C913" s="443"/>
      <c r="D913" s="321" t="str">
        <f t="shared" si="14"/>
        <v/>
      </c>
    </row>
    <row r="914" ht="18.75" spans="1:4">
      <c r="A914" s="440" t="s">
        <v>805</v>
      </c>
      <c r="B914" s="443">
        <v>0</v>
      </c>
      <c r="C914" s="443"/>
      <c r="D914" s="321" t="str">
        <f t="shared" si="14"/>
        <v/>
      </c>
    </row>
    <row r="915" ht="18.75" spans="1:4">
      <c r="A915" s="440" t="s">
        <v>806</v>
      </c>
      <c r="B915" s="443">
        <v>100</v>
      </c>
      <c r="C915" s="443">
        <v>100</v>
      </c>
      <c r="D915" s="321">
        <f t="shared" si="14"/>
        <v>0</v>
      </c>
    </row>
    <row r="916" ht="18.75" spans="1:4">
      <c r="A916" s="440" t="s">
        <v>807</v>
      </c>
      <c r="B916" s="443">
        <v>0</v>
      </c>
      <c r="C916" s="443"/>
      <c r="D916" s="321" t="str">
        <f t="shared" si="14"/>
        <v/>
      </c>
    </row>
    <row r="917" ht="18.75" spans="1:4">
      <c r="A917" s="440" t="s">
        <v>808</v>
      </c>
      <c r="B917" s="443">
        <v>30</v>
      </c>
      <c r="C917" s="443">
        <v>42</v>
      </c>
      <c r="D917" s="321">
        <f t="shared" si="14"/>
        <v>0.4</v>
      </c>
    </row>
    <row r="918" ht="18.75" spans="1:4">
      <c r="A918" s="440" t="s">
        <v>809</v>
      </c>
      <c r="B918" s="443">
        <v>0</v>
      </c>
      <c r="C918" s="443">
        <v>26</v>
      </c>
      <c r="D918" s="321" t="str">
        <f t="shared" si="14"/>
        <v/>
      </c>
    </row>
    <row r="919" ht="18.75" spans="1:4">
      <c r="A919" s="440" t="s">
        <v>810</v>
      </c>
      <c r="B919" s="443">
        <v>0</v>
      </c>
      <c r="C919" s="443">
        <v>20</v>
      </c>
      <c r="D919" s="321" t="str">
        <f t="shared" si="14"/>
        <v/>
      </c>
    </row>
    <row r="920" ht="18.75" spans="1:4">
      <c r="A920" s="440" t="s">
        <v>811</v>
      </c>
      <c r="B920" s="443">
        <v>0</v>
      </c>
      <c r="C920" s="443"/>
      <c r="D920" s="321" t="str">
        <f t="shared" si="14"/>
        <v/>
      </c>
    </row>
    <row r="921" ht="18.75" spans="1:4">
      <c r="A921" s="440" t="s">
        <v>812</v>
      </c>
      <c r="B921" s="443">
        <v>10</v>
      </c>
      <c r="C921" s="443">
        <v>18</v>
      </c>
      <c r="D921" s="321">
        <f t="shared" si="14"/>
        <v>0.8</v>
      </c>
    </row>
    <row r="922" ht="18.75" spans="1:4">
      <c r="A922" s="440" t="s">
        <v>813</v>
      </c>
      <c r="B922" s="443">
        <v>0</v>
      </c>
      <c r="C922" s="443"/>
      <c r="D922" s="321" t="str">
        <f t="shared" si="14"/>
        <v/>
      </c>
    </row>
    <row r="923" ht="18.75" spans="1:4">
      <c r="A923" s="440" t="s">
        <v>814</v>
      </c>
      <c r="B923" s="443">
        <v>0</v>
      </c>
      <c r="C923" s="443"/>
      <c r="D923" s="321" t="str">
        <f t="shared" si="14"/>
        <v/>
      </c>
    </row>
    <row r="924" ht="18.75" spans="1:4">
      <c r="A924" s="440" t="s">
        <v>815</v>
      </c>
      <c r="B924" s="443">
        <v>0</v>
      </c>
      <c r="C924" s="443"/>
      <c r="D924" s="321" t="str">
        <f t="shared" si="14"/>
        <v/>
      </c>
    </row>
    <row r="925" ht="18.75" spans="1:4">
      <c r="A925" s="440" t="s">
        <v>816</v>
      </c>
      <c r="B925" s="443">
        <v>0</v>
      </c>
      <c r="C925" s="443"/>
      <c r="D925" s="321" t="str">
        <f t="shared" si="14"/>
        <v/>
      </c>
    </row>
    <row r="926" ht="18.75" spans="1:4">
      <c r="A926" s="440" t="s">
        <v>817</v>
      </c>
      <c r="B926" s="443"/>
      <c r="C926" s="443"/>
      <c r="D926" s="321" t="str">
        <f t="shared" si="14"/>
        <v/>
      </c>
    </row>
    <row r="927" ht="18.75" spans="1:4">
      <c r="A927" s="440" t="s">
        <v>818</v>
      </c>
      <c r="B927" s="443"/>
      <c r="C927" s="443"/>
      <c r="D927" s="321" t="str">
        <f t="shared" si="14"/>
        <v/>
      </c>
    </row>
    <row r="928" ht="18.75" spans="1:4">
      <c r="A928" s="440" t="s">
        <v>819</v>
      </c>
      <c r="B928" s="443">
        <v>1677</v>
      </c>
      <c r="C928" s="443">
        <v>1527</v>
      </c>
      <c r="D928" s="321">
        <f t="shared" si="14"/>
        <v>-0.089</v>
      </c>
    </row>
    <row r="929" ht="18.75" spans="1:4">
      <c r="A929" s="440" t="s">
        <v>820</v>
      </c>
      <c r="B929" s="443"/>
      <c r="C929" s="443"/>
      <c r="D929" s="321" t="str">
        <f t="shared" si="14"/>
        <v/>
      </c>
    </row>
    <row r="930" ht="18.75" spans="1:4">
      <c r="A930" s="440" t="s">
        <v>789</v>
      </c>
      <c r="B930" s="443"/>
      <c r="C930" s="443"/>
      <c r="D930" s="321" t="str">
        <f t="shared" si="14"/>
        <v/>
      </c>
    </row>
    <row r="931" ht="18.75" spans="1:4">
      <c r="A931" s="440" t="s">
        <v>821</v>
      </c>
      <c r="B931" s="443"/>
      <c r="C931" s="443"/>
      <c r="D931" s="321" t="str">
        <f t="shared" si="14"/>
        <v/>
      </c>
    </row>
    <row r="932" ht="18.75" spans="1:4">
      <c r="A932" s="440" t="s">
        <v>822</v>
      </c>
      <c r="B932" s="443"/>
      <c r="C932" s="443"/>
      <c r="D932" s="321" t="str">
        <f t="shared" si="14"/>
        <v/>
      </c>
    </row>
    <row r="933" ht="18.75" spans="1:4">
      <c r="A933" s="440" t="s">
        <v>823</v>
      </c>
      <c r="B933" s="441">
        <f>SUM(B934:B960)</f>
        <v>617</v>
      </c>
      <c r="C933" s="441">
        <f>SUM(C934:C960)</f>
        <v>1087</v>
      </c>
      <c r="D933" s="321">
        <f t="shared" si="14"/>
        <v>0.762</v>
      </c>
    </row>
    <row r="934" ht="18.75" spans="1:4">
      <c r="A934" s="440" t="s">
        <v>137</v>
      </c>
      <c r="B934" s="443">
        <v>71</v>
      </c>
      <c r="C934" s="443">
        <v>65</v>
      </c>
      <c r="D934" s="321">
        <f t="shared" si="14"/>
        <v>-0.085</v>
      </c>
    </row>
    <row r="935" ht="18.75" spans="1:4">
      <c r="A935" s="440" t="s">
        <v>138</v>
      </c>
      <c r="B935" s="443">
        <v>16</v>
      </c>
      <c r="C935" s="443">
        <v>14</v>
      </c>
      <c r="D935" s="321">
        <f t="shared" si="14"/>
        <v>-0.125</v>
      </c>
    </row>
    <row r="936" ht="18.75" spans="1:4">
      <c r="A936" s="440" t="s">
        <v>139</v>
      </c>
      <c r="B936" s="443">
        <v>0</v>
      </c>
      <c r="C936" s="443"/>
      <c r="D936" s="321" t="str">
        <f t="shared" si="14"/>
        <v/>
      </c>
    </row>
    <row r="937" ht="18.75" spans="1:4">
      <c r="A937" s="440" t="s">
        <v>824</v>
      </c>
      <c r="B937" s="443">
        <v>0</v>
      </c>
      <c r="C937" s="443"/>
      <c r="D937" s="321" t="str">
        <f t="shared" si="14"/>
        <v/>
      </c>
    </row>
    <row r="938" ht="18.75" spans="1:4">
      <c r="A938" s="440" t="s">
        <v>825</v>
      </c>
      <c r="B938" s="443">
        <v>0</v>
      </c>
      <c r="C938" s="443">
        <v>67</v>
      </c>
      <c r="D938" s="321" t="str">
        <f t="shared" si="14"/>
        <v/>
      </c>
    </row>
    <row r="939" ht="18.75" spans="1:4">
      <c r="A939" s="440" t="s">
        <v>826</v>
      </c>
      <c r="B939" s="443">
        <v>34</v>
      </c>
      <c r="C939" s="443">
        <v>50</v>
      </c>
      <c r="D939" s="321">
        <f t="shared" si="14"/>
        <v>0.471</v>
      </c>
    </row>
    <row r="940" ht="18.75" spans="1:4">
      <c r="A940" s="440" t="s">
        <v>827</v>
      </c>
      <c r="B940" s="443">
        <v>0</v>
      </c>
      <c r="C940" s="443"/>
      <c r="D940" s="321" t="str">
        <f t="shared" si="14"/>
        <v/>
      </c>
    </row>
    <row r="941" ht="18.75" spans="1:4">
      <c r="A941" s="440" t="s">
        <v>828</v>
      </c>
      <c r="B941" s="443">
        <v>0</v>
      </c>
      <c r="C941" s="443"/>
      <c r="D941" s="321" t="str">
        <f t="shared" si="14"/>
        <v/>
      </c>
    </row>
    <row r="942" ht="18.75" spans="1:4">
      <c r="A942" s="440" t="s">
        <v>829</v>
      </c>
      <c r="B942" s="443">
        <v>0</v>
      </c>
      <c r="C942" s="443"/>
      <c r="D942" s="321" t="str">
        <f t="shared" si="14"/>
        <v/>
      </c>
    </row>
    <row r="943" ht="18.75" spans="1:4">
      <c r="A943" s="440" t="s">
        <v>830</v>
      </c>
      <c r="B943" s="443">
        <v>146</v>
      </c>
      <c r="C943" s="443">
        <v>288</v>
      </c>
      <c r="D943" s="321">
        <f t="shared" si="14"/>
        <v>0.973</v>
      </c>
    </row>
    <row r="944" ht="18.75" spans="1:4">
      <c r="A944" s="440" t="s">
        <v>831</v>
      </c>
      <c r="B944" s="443">
        <v>60</v>
      </c>
      <c r="C944" s="443">
        <v>82</v>
      </c>
      <c r="D944" s="321">
        <f t="shared" si="14"/>
        <v>0.367</v>
      </c>
    </row>
    <row r="945" ht="18.75" spans="1:4">
      <c r="A945" s="440" t="s">
        <v>832</v>
      </c>
      <c r="B945" s="443">
        <v>0</v>
      </c>
      <c r="C945" s="443"/>
      <c r="D945" s="321" t="str">
        <f t="shared" si="14"/>
        <v/>
      </c>
    </row>
    <row r="946" ht="18.75" spans="1:4">
      <c r="A946" s="440" t="s">
        <v>833</v>
      </c>
      <c r="B946" s="443">
        <v>0</v>
      </c>
      <c r="C946" s="443"/>
      <c r="D946" s="321" t="str">
        <f t="shared" si="14"/>
        <v/>
      </c>
    </row>
    <row r="947" ht="18.75" spans="1:4">
      <c r="A947" s="440" t="s">
        <v>834</v>
      </c>
      <c r="B947" s="443">
        <v>140</v>
      </c>
      <c r="C947" s="443">
        <v>403</v>
      </c>
      <c r="D947" s="321">
        <f t="shared" si="14"/>
        <v>1.879</v>
      </c>
    </row>
    <row r="948" ht="18.75" spans="1:4">
      <c r="A948" s="440" t="s">
        <v>835</v>
      </c>
      <c r="B948" s="443">
        <v>30</v>
      </c>
      <c r="C948" s="443">
        <v>28</v>
      </c>
      <c r="D948" s="321">
        <f t="shared" si="14"/>
        <v>-0.067</v>
      </c>
    </row>
    <row r="949" ht="18.75" spans="1:4">
      <c r="A949" s="440" t="s">
        <v>836</v>
      </c>
      <c r="B949" s="443"/>
      <c r="C949" s="443"/>
      <c r="D949" s="321" t="str">
        <f t="shared" si="14"/>
        <v/>
      </c>
    </row>
    <row r="950" ht="18.75" spans="1:4">
      <c r="A950" s="440" t="s">
        <v>837</v>
      </c>
      <c r="B950" s="443"/>
      <c r="C950" s="443"/>
      <c r="D950" s="321" t="str">
        <f t="shared" si="14"/>
        <v/>
      </c>
    </row>
    <row r="951" ht="18.75" spans="1:4">
      <c r="A951" s="440" t="s">
        <v>838</v>
      </c>
      <c r="B951" s="443"/>
      <c r="C951" s="443"/>
      <c r="D951" s="321" t="str">
        <f t="shared" si="14"/>
        <v/>
      </c>
    </row>
    <row r="952" ht="18.75" spans="1:4">
      <c r="A952" s="440" t="s">
        <v>839</v>
      </c>
      <c r="B952" s="443"/>
      <c r="C952" s="443"/>
      <c r="D952" s="321" t="str">
        <f t="shared" si="14"/>
        <v/>
      </c>
    </row>
    <row r="953" ht="33" spans="1:4">
      <c r="A953" s="440" t="s">
        <v>840</v>
      </c>
      <c r="B953" s="443">
        <v>60</v>
      </c>
      <c r="C953" s="443">
        <v>60</v>
      </c>
      <c r="D953" s="321">
        <f t="shared" si="14"/>
        <v>0</v>
      </c>
    </row>
    <row r="954" ht="18.75" spans="1:4">
      <c r="A954" s="440" t="s">
        <v>841</v>
      </c>
      <c r="B954" s="443">
        <v>30</v>
      </c>
      <c r="C954" s="443">
        <v>30</v>
      </c>
      <c r="D954" s="321">
        <f t="shared" si="14"/>
        <v>0</v>
      </c>
    </row>
    <row r="955" ht="18.75" spans="1:4">
      <c r="A955" s="440" t="s">
        <v>816</v>
      </c>
      <c r="B955" s="443">
        <v>30</v>
      </c>
      <c r="C955" s="443"/>
      <c r="D955" s="321">
        <f t="shared" si="14"/>
        <v>-1</v>
      </c>
    </row>
    <row r="956" ht="18.75" spans="1:4">
      <c r="A956" s="440" t="s">
        <v>842</v>
      </c>
      <c r="B956" s="443"/>
      <c r="C956" s="443"/>
      <c r="D956" s="321" t="str">
        <f t="shared" si="14"/>
        <v/>
      </c>
    </row>
    <row r="957" ht="18.75" spans="1:4">
      <c r="A957" s="440" t="s">
        <v>843</v>
      </c>
      <c r="B957" s="443"/>
      <c r="C957" s="443"/>
      <c r="D957" s="321" t="str">
        <f t="shared" si="14"/>
        <v/>
      </c>
    </row>
    <row r="958" ht="18.75" spans="1:4">
      <c r="A958" s="440" t="s">
        <v>844</v>
      </c>
      <c r="B958" s="443"/>
      <c r="C958" s="443"/>
      <c r="D958" s="321" t="str">
        <f t="shared" si="14"/>
        <v/>
      </c>
    </row>
    <row r="959" ht="18.75" spans="1:4">
      <c r="A959" s="440" t="s">
        <v>845</v>
      </c>
      <c r="B959" s="443"/>
      <c r="C959" s="443"/>
      <c r="D959" s="321" t="str">
        <f t="shared" si="14"/>
        <v/>
      </c>
    </row>
    <row r="960" ht="18.75" spans="1:4">
      <c r="A960" s="440" t="s">
        <v>846</v>
      </c>
      <c r="B960" s="443"/>
      <c r="C960" s="443"/>
      <c r="D960" s="321" t="str">
        <f t="shared" si="14"/>
        <v/>
      </c>
    </row>
    <row r="961" ht="33" spans="1:4">
      <c r="A961" s="440" t="s">
        <v>847</v>
      </c>
      <c r="B961" s="441">
        <f>SUM(B962:B967)</f>
        <v>0</v>
      </c>
      <c r="C961" s="441">
        <f>SUM(C962:C967)</f>
        <v>63</v>
      </c>
      <c r="D961" s="321" t="str">
        <f t="shared" si="14"/>
        <v/>
      </c>
    </row>
    <row r="962" ht="18.75" spans="1:4">
      <c r="A962" s="440" t="s">
        <v>848</v>
      </c>
      <c r="B962" s="443"/>
      <c r="C962" s="443"/>
      <c r="D962" s="321" t="str">
        <f t="shared" si="14"/>
        <v/>
      </c>
    </row>
    <row r="963" ht="18.75" spans="1:4">
      <c r="A963" s="440" t="s">
        <v>849</v>
      </c>
      <c r="B963" s="443"/>
      <c r="C963" s="443"/>
      <c r="D963" s="321" t="str">
        <f t="shared" si="14"/>
        <v/>
      </c>
    </row>
    <row r="964" ht="18.75" spans="1:4">
      <c r="A964" s="440" t="s">
        <v>850</v>
      </c>
      <c r="B964" s="443"/>
      <c r="C964" s="443"/>
      <c r="D964" s="321" t="str">
        <f t="shared" ref="D964:D1027" si="15">IF(B964&gt;0,C964/B964-1,IF(B964&lt;0,-(C964/B964-1),""))</f>
        <v/>
      </c>
    </row>
    <row r="965" ht="18.75" spans="1:4">
      <c r="A965" s="440" t="s">
        <v>851</v>
      </c>
      <c r="B965" s="443"/>
      <c r="C965" s="443"/>
      <c r="D965" s="321" t="str">
        <f t="shared" si="15"/>
        <v/>
      </c>
    </row>
    <row r="966" ht="18.75" spans="1:4">
      <c r="A966" s="440" t="s">
        <v>852</v>
      </c>
      <c r="B966" s="443"/>
      <c r="C966" s="443"/>
      <c r="D966" s="321" t="str">
        <f t="shared" si="15"/>
        <v/>
      </c>
    </row>
    <row r="967" ht="33" spans="1:4">
      <c r="A967" s="440" t="s">
        <v>853</v>
      </c>
      <c r="B967" s="443"/>
      <c r="C967" s="443">
        <v>63</v>
      </c>
      <c r="D967" s="321" t="str">
        <f t="shared" si="15"/>
        <v/>
      </c>
    </row>
    <row r="968" ht="18.75" spans="1:4">
      <c r="A968" s="440" t="s">
        <v>854</v>
      </c>
      <c r="B968" s="441">
        <f>SUM(B969:B973)</f>
        <v>0</v>
      </c>
      <c r="C968" s="441">
        <f>SUM(C969:C973)</f>
        <v>0</v>
      </c>
      <c r="D968" s="321" t="str">
        <f t="shared" si="15"/>
        <v/>
      </c>
    </row>
    <row r="969" ht="18.75" spans="1:4">
      <c r="A969" s="440" t="s">
        <v>855</v>
      </c>
      <c r="B969" s="443"/>
      <c r="C969" s="443"/>
      <c r="D969" s="321" t="str">
        <f t="shared" si="15"/>
        <v/>
      </c>
    </row>
    <row r="970" ht="18.75" spans="1:4">
      <c r="A970" s="440" t="s">
        <v>856</v>
      </c>
      <c r="B970" s="443"/>
      <c r="C970" s="443"/>
      <c r="D970" s="321" t="str">
        <f t="shared" si="15"/>
        <v/>
      </c>
    </row>
    <row r="971" ht="18.75" spans="1:4">
      <c r="A971" s="440" t="s">
        <v>857</v>
      </c>
      <c r="B971" s="443"/>
      <c r="C971" s="443"/>
      <c r="D971" s="321" t="str">
        <f t="shared" si="15"/>
        <v/>
      </c>
    </row>
    <row r="972" ht="18.75" spans="1:4">
      <c r="A972" s="440" t="s">
        <v>858</v>
      </c>
      <c r="B972" s="443"/>
      <c r="C972" s="443"/>
      <c r="D972" s="321" t="str">
        <f t="shared" si="15"/>
        <v/>
      </c>
    </row>
    <row r="973" ht="18.75" spans="1:4">
      <c r="A973" s="440" t="s">
        <v>859</v>
      </c>
      <c r="B973" s="443"/>
      <c r="C973" s="443"/>
      <c r="D973" s="321" t="str">
        <f t="shared" si="15"/>
        <v/>
      </c>
    </row>
    <row r="974" ht="18.75" spans="1:4">
      <c r="A974" s="440" t="s">
        <v>860</v>
      </c>
      <c r="B974" s="441">
        <f>SUM(B975:B979)</f>
        <v>15</v>
      </c>
      <c r="C974" s="441">
        <f>SUM(C975:C979)</f>
        <v>32</v>
      </c>
      <c r="D974" s="321">
        <f t="shared" si="15"/>
        <v>1.133</v>
      </c>
    </row>
    <row r="975" ht="18.75" spans="1:4">
      <c r="A975" s="440" t="s">
        <v>861</v>
      </c>
      <c r="B975" s="443"/>
      <c r="C975" s="443"/>
      <c r="D975" s="321" t="str">
        <f t="shared" si="15"/>
        <v/>
      </c>
    </row>
    <row r="976" ht="18.75" spans="1:4">
      <c r="A976" s="440" t="s">
        <v>862</v>
      </c>
      <c r="B976" s="443">
        <v>15</v>
      </c>
      <c r="C976" s="443">
        <v>32</v>
      </c>
      <c r="D976" s="321">
        <f t="shared" si="15"/>
        <v>1.133</v>
      </c>
    </row>
    <row r="977" ht="18.75" spans="1:4">
      <c r="A977" s="440" t="s">
        <v>863</v>
      </c>
      <c r="B977" s="443"/>
      <c r="C977" s="443"/>
      <c r="D977" s="321" t="str">
        <f t="shared" si="15"/>
        <v/>
      </c>
    </row>
    <row r="978" ht="18.75" spans="1:4">
      <c r="A978" s="440" t="s">
        <v>864</v>
      </c>
      <c r="B978" s="443"/>
      <c r="C978" s="443"/>
      <c r="D978" s="321" t="str">
        <f t="shared" si="15"/>
        <v/>
      </c>
    </row>
    <row r="979" ht="18.75" spans="1:4">
      <c r="A979" s="440" t="s">
        <v>865</v>
      </c>
      <c r="B979" s="443"/>
      <c r="C979" s="443"/>
      <c r="D979" s="321" t="str">
        <f t="shared" si="15"/>
        <v/>
      </c>
    </row>
    <row r="980" ht="18.75" spans="1:4">
      <c r="A980" s="440" t="s">
        <v>866</v>
      </c>
      <c r="B980" s="441">
        <f>SUM(B981:B982)</f>
        <v>0</v>
      </c>
      <c r="C980" s="441">
        <f>SUM(C981:C982)</f>
        <v>0</v>
      </c>
      <c r="D980" s="321" t="str">
        <f t="shared" si="15"/>
        <v/>
      </c>
    </row>
    <row r="981" ht="18.75" spans="1:4">
      <c r="A981" s="440" t="s">
        <v>867</v>
      </c>
      <c r="B981" s="443"/>
      <c r="C981" s="443"/>
      <c r="D981" s="321" t="str">
        <f t="shared" si="15"/>
        <v/>
      </c>
    </row>
    <row r="982" ht="18.75" spans="1:4">
      <c r="A982" s="440" t="s">
        <v>868</v>
      </c>
      <c r="B982" s="443"/>
      <c r="C982" s="443"/>
      <c r="D982" s="321" t="str">
        <f t="shared" si="15"/>
        <v/>
      </c>
    </row>
    <row r="983" ht="18.75" spans="1:4">
      <c r="A983" s="440" t="s">
        <v>869</v>
      </c>
      <c r="B983" s="441">
        <f>SUM(B984:B985)</f>
        <v>0</v>
      </c>
      <c r="C983" s="441">
        <f>SUM(C984:C985)</f>
        <v>0</v>
      </c>
      <c r="D983" s="321" t="str">
        <f t="shared" si="15"/>
        <v/>
      </c>
    </row>
    <row r="984" ht="18.75" spans="1:4">
      <c r="A984" s="440" t="s">
        <v>870</v>
      </c>
      <c r="B984" s="443"/>
      <c r="C984" s="443"/>
      <c r="D984" s="321" t="str">
        <f t="shared" si="15"/>
        <v/>
      </c>
    </row>
    <row r="985" ht="18.75" spans="1:4">
      <c r="A985" s="440" t="s">
        <v>871</v>
      </c>
      <c r="B985" s="443"/>
      <c r="C985" s="443"/>
      <c r="D985" s="321" t="str">
        <f t="shared" si="15"/>
        <v/>
      </c>
    </row>
    <row r="986" ht="18.75" spans="1:4">
      <c r="A986" s="440" t="s">
        <v>872</v>
      </c>
      <c r="B986" s="441">
        <f>SUM(B987,B1009,B1019,B1029,B1036,B1041)</f>
        <v>7308</v>
      </c>
      <c r="C986" s="441">
        <f>SUM(C987,C1009,C1019,C1029,C1036,C1041)</f>
        <v>41486</v>
      </c>
      <c r="D986" s="321">
        <f t="shared" si="15"/>
        <v>4.677</v>
      </c>
    </row>
    <row r="987" ht="18.75" spans="1:4">
      <c r="A987" s="440" t="s">
        <v>873</v>
      </c>
      <c r="B987" s="441">
        <f>SUM(B988:B1008)</f>
        <v>1115</v>
      </c>
      <c r="C987" s="441">
        <f>SUM(C988:C1008)</f>
        <v>35701</v>
      </c>
      <c r="D987" s="321">
        <f t="shared" si="15"/>
        <v>31.019</v>
      </c>
    </row>
    <row r="988" ht="18.75" spans="1:4">
      <c r="A988" s="440" t="s">
        <v>137</v>
      </c>
      <c r="B988" s="443"/>
      <c r="C988" s="443"/>
      <c r="D988" s="321" t="str">
        <f t="shared" si="15"/>
        <v/>
      </c>
    </row>
    <row r="989" ht="18.75" spans="1:4">
      <c r="A989" s="440" t="s">
        <v>138</v>
      </c>
      <c r="B989" s="443"/>
      <c r="C989" s="443"/>
      <c r="D989" s="321" t="str">
        <f t="shared" si="15"/>
        <v/>
      </c>
    </row>
    <row r="990" ht="18.75" spans="1:4">
      <c r="A990" s="440" t="s">
        <v>139</v>
      </c>
      <c r="B990" s="443"/>
      <c r="C990" s="443"/>
      <c r="D990" s="321" t="str">
        <f t="shared" si="15"/>
        <v/>
      </c>
    </row>
    <row r="991" ht="18.75" spans="1:4">
      <c r="A991" s="440" t="s">
        <v>874</v>
      </c>
      <c r="B991" s="443">
        <v>549</v>
      </c>
      <c r="C991" s="443"/>
      <c r="D991" s="321">
        <f t="shared" si="15"/>
        <v>-1</v>
      </c>
    </row>
    <row r="992" ht="18.75" spans="1:4">
      <c r="A992" s="440" t="s">
        <v>875</v>
      </c>
      <c r="B992" s="443">
        <v>566</v>
      </c>
      <c r="C992" s="443">
        <v>632</v>
      </c>
      <c r="D992" s="321">
        <f t="shared" si="15"/>
        <v>0.117</v>
      </c>
    </row>
    <row r="993" ht="18.75" spans="1:4">
      <c r="A993" s="440" t="s">
        <v>876</v>
      </c>
      <c r="B993" s="443"/>
      <c r="C993" s="443"/>
      <c r="D993" s="321" t="str">
        <f t="shared" si="15"/>
        <v/>
      </c>
    </row>
    <row r="994" ht="18.75" spans="1:4">
      <c r="A994" s="440" t="s">
        <v>877</v>
      </c>
      <c r="B994" s="443"/>
      <c r="C994" s="443"/>
      <c r="D994" s="321" t="str">
        <f t="shared" si="15"/>
        <v/>
      </c>
    </row>
    <row r="995" ht="18.75" spans="1:4">
      <c r="A995" s="440" t="s">
        <v>878</v>
      </c>
      <c r="B995" s="443"/>
      <c r="C995" s="443"/>
      <c r="D995" s="321" t="str">
        <f t="shared" si="15"/>
        <v/>
      </c>
    </row>
    <row r="996" ht="18.75" spans="1:4">
      <c r="A996" s="440" t="s">
        <v>879</v>
      </c>
      <c r="B996" s="443"/>
      <c r="C996" s="443"/>
      <c r="D996" s="321" t="str">
        <f t="shared" si="15"/>
        <v/>
      </c>
    </row>
    <row r="997" ht="18.75" spans="1:4">
      <c r="A997" s="440" t="s">
        <v>880</v>
      </c>
      <c r="B997" s="443"/>
      <c r="C997" s="443"/>
      <c r="D997" s="321" t="str">
        <f t="shared" si="15"/>
        <v/>
      </c>
    </row>
    <row r="998" ht="18.75" spans="1:4">
      <c r="A998" s="440" t="s">
        <v>881</v>
      </c>
      <c r="B998" s="443"/>
      <c r="C998" s="443"/>
      <c r="D998" s="321" t="str">
        <f t="shared" si="15"/>
        <v/>
      </c>
    </row>
    <row r="999" ht="18.75" spans="1:4">
      <c r="A999" s="440" t="s">
        <v>882</v>
      </c>
      <c r="B999" s="443"/>
      <c r="C999" s="443"/>
      <c r="D999" s="321" t="str">
        <f t="shared" si="15"/>
        <v/>
      </c>
    </row>
    <row r="1000" ht="18.75" spans="1:4">
      <c r="A1000" s="440" t="s">
        <v>883</v>
      </c>
      <c r="B1000" s="443"/>
      <c r="C1000" s="443"/>
      <c r="D1000" s="321" t="str">
        <f t="shared" si="15"/>
        <v/>
      </c>
    </row>
    <row r="1001" ht="18.75" spans="1:4">
      <c r="A1001" s="440" t="s">
        <v>884</v>
      </c>
      <c r="B1001" s="443"/>
      <c r="C1001" s="443"/>
      <c r="D1001" s="321" t="str">
        <f t="shared" si="15"/>
        <v/>
      </c>
    </row>
    <row r="1002" ht="18.75" spans="1:4">
      <c r="A1002" s="440" t="s">
        <v>885</v>
      </c>
      <c r="B1002" s="443"/>
      <c r="C1002" s="443"/>
      <c r="D1002" s="321" t="str">
        <f t="shared" si="15"/>
        <v/>
      </c>
    </row>
    <row r="1003" ht="18.75" spans="1:4">
      <c r="A1003" s="440" t="s">
        <v>886</v>
      </c>
      <c r="B1003" s="443"/>
      <c r="C1003" s="443"/>
      <c r="D1003" s="321" t="str">
        <f t="shared" si="15"/>
        <v/>
      </c>
    </row>
    <row r="1004" ht="18.75" spans="1:4">
      <c r="A1004" s="440" t="s">
        <v>887</v>
      </c>
      <c r="B1004" s="443"/>
      <c r="C1004" s="443"/>
      <c r="D1004" s="321" t="str">
        <f t="shared" si="15"/>
        <v/>
      </c>
    </row>
    <row r="1005" ht="18.75" spans="1:4">
      <c r="A1005" s="440" t="s">
        <v>888</v>
      </c>
      <c r="B1005" s="443"/>
      <c r="C1005" s="443"/>
      <c r="D1005" s="321" t="str">
        <f t="shared" si="15"/>
        <v/>
      </c>
    </row>
    <row r="1006" ht="18.75" spans="1:4">
      <c r="A1006" s="440" t="s">
        <v>889</v>
      </c>
      <c r="B1006" s="443"/>
      <c r="C1006" s="443"/>
      <c r="D1006" s="321" t="str">
        <f t="shared" si="15"/>
        <v/>
      </c>
    </row>
    <row r="1007" ht="18.75" spans="1:4">
      <c r="A1007" s="440" t="s">
        <v>890</v>
      </c>
      <c r="B1007" s="443"/>
      <c r="C1007" s="443"/>
      <c r="D1007" s="321" t="str">
        <f t="shared" si="15"/>
        <v/>
      </c>
    </row>
    <row r="1008" ht="18.75" spans="1:4">
      <c r="A1008" s="440" t="s">
        <v>891</v>
      </c>
      <c r="B1008" s="443"/>
      <c r="C1008" s="443">
        <v>35069</v>
      </c>
      <c r="D1008" s="321" t="str">
        <f t="shared" si="15"/>
        <v/>
      </c>
    </row>
    <row r="1009" ht="18.75" spans="1:4">
      <c r="A1009" s="440" t="s">
        <v>892</v>
      </c>
      <c r="B1009" s="441">
        <f>SUM(B1010:B1018)</f>
        <v>0</v>
      </c>
      <c r="C1009" s="441">
        <f>SUM(C1010:C1018)</f>
        <v>0</v>
      </c>
      <c r="D1009" s="321" t="str">
        <f t="shared" si="15"/>
        <v/>
      </c>
    </row>
    <row r="1010" ht="18.75" spans="1:4">
      <c r="A1010" s="440" t="s">
        <v>137</v>
      </c>
      <c r="B1010" s="443"/>
      <c r="C1010" s="443"/>
      <c r="D1010" s="321" t="str">
        <f t="shared" si="15"/>
        <v/>
      </c>
    </row>
    <row r="1011" ht="18.75" spans="1:4">
      <c r="A1011" s="440" t="s">
        <v>138</v>
      </c>
      <c r="B1011" s="443"/>
      <c r="C1011" s="443"/>
      <c r="D1011" s="321" t="str">
        <f t="shared" si="15"/>
        <v/>
      </c>
    </row>
    <row r="1012" ht="18.75" spans="1:4">
      <c r="A1012" s="440" t="s">
        <v>139</v>
      </c>
      <c r="B1012" s="443"/>
      <c r="C1012" s="443"/>
      <c r="D1012" s="321" t="str">
        <f t="shared" si="15"/>
        <v/>
      </c>
    </row>
    <row r="1013" ht="18.75" spans="1:4">
      <c r="A1013" s="440" t="s">
        <v>893</v>
      </c>
      <c r="B1013" s="443"/>
      <c r="C1013" s="443"/>
      <c r="D1013" s="321" t="str">
        <f t="shared" si="15"/>
        <v/>
      </c>
    </row>
    <row r="1014" ht="18.75" spans="1:4">
      <c r="A1014" s="440" t="s">
        <v>894</v>
      </c>
      <c r="B1014" s="443"/>
      <c r="C1014" s="443"/>
      <c r="D1014" s="321" t="str">
        <f t="shared" si="15"/>
        <v/>
      </c>
    </row>
    <row r="1015" ht="18.75" spans="1:4">
      <c r="A1015" s="440" t="s">
        <v>895</v>
      </c>
      <c r="B1015" s="443"/>
      <c r="C1015" s="443"/>
      <c r="D1015" s="321" t="str">
        <f t="shared" si="15"/>
        <v/>
      </c>
    </row>
    <row r="1016" ht="18.75" spans="1:4">
      <c r="A1016" s="440" t="s">
        <v>896</v>
      </c>
      <c r="B1016" s="443"/>
      <c r="C1016" s="443"/>
      <c r="D1016" s="321" t="str">
        <f t="shared" si="15"/>
        <v/>
      </c>
    </row>
    <row r="1017" ht="18.75" spans="1:4">
      <c r="A1017" s="440" t="s">
        <v>897</v>
      </c>
      <c r="B1017" s="443"/>
      <c r="C1017" s="443"/>
      <c r="D1017" s="321" t="str">
        <f t="shared" si="15"/>
        <v/>
      </c>
    </row>
    <row r="1018" ht="18.75" spans="1:4">
      <c r="A1018" s="440" t="s">
        <v>898</v>
      </c>
      <c r="B1018" s="443"/>
      <c r="C1018" s="443"/>
      <c r="D1018" s="321" t="str">
        <f t="shared" si="15"/>
        <v/>
      </c>
    </row>
    <row r="1019" ht="18.75" spans="1:4">
      <c r="A1019" s="440" t="s">
        <v>899</v>
      </c>
      <c r="B1019" s="441">
        <f>SUM(B1020:B1028)</f>
        <v>43</v>
      </c>
      <c r="C1019" s="441">
        <f>SUM(C1020:C1028)</f>
        <v>542</v>
      </c>
      <c r="D1019" s="321">
        <f t="shared" si="15"/>
        <v>11.605</v>
      </c>
    </row>
    <row r="1020" ht="18.75" spans="1:4">
      <c r="A1020" s="440" t="s">
        <v>137</v>
      </c>
      <c r="B1020" s="443">
        <v>43</v>
      </c>
      <c r="C1020" s="443">
        <v>42</v>
      </c>
      <c r="D1020" s="321">
        <f t="shared" si="15"/>
        <v>-0.023</v>
      </c>
    </row>
    <row r="1021" ht="18.75" spans="1:4">
      <c r="A1021" s="440" t="s">
        <v>138</v>
      </c>
      <c r="B1021" s="443"/>
      <c r="C1021" s="443"/>
      <c r="D1021" s="321" t="str">
        <f t="shared" si="15"/>
        <v/>
      </c>
    </row>
    <row r="1022" ht="18.75" spans="1:4">
      <c r="A1022" s="440" t="s">
        <v>139</v>
      </c>
      <c r="B1022" s="443"/>
      <c r="C1022" s="443"/>
      <c r="D1022" s="321" t="str">
        <f t="shared" si="15"/>
        <v/>
      </c>
    </row>
    <row r="1023" ht="18.75" spans="1:4">
      <c r="A1023" s="440" t="s">
        <v>900</v>
      </c>
      <c r="B1023" s="443"/>
      <c r="C1023" s="443"/>
      <c r="D1023" s="321" t="str">
        <f t="shared" si="15"/>
        <v/>
      </c>
    </row>
    <row r="1024" ht="18.75" spans="1:4">
      <c r="A1024" s="440" t="s">
        <v>901</v>
      </c>
      <c r="B1024" s="443"/>
      <c r="C1024" s="443"/>
      <c r="D1024" s="321" t="str">
        <f t="shared" si="15"/>
        <v/>
      </c>
    </row>
    <row r="1025" ht="18.75" spans="1:4">
      <c r="A1025" s="440" t="s">
        <v>902</v>
      </c>
      <c r="B1025" s="443"/>
      <c r="C1025" s="443"/>
      <c r="D1025" s="321" t="str">
        <f t="shared" si="15"/>
        <v/>
      </c>
    </row>
    <row r="1026" ht="18.75" spans="1:4">
      <c r="A1026" s="440" t="s">
        <v>903</v>
      </c>
      <c r="B1026" s="443"/>
      <c r="C1026" s="443"/>
      <c r="D1026" s="321" t="str">
        <f t="shared" si="15"/>
        <v/>
      </c>
    </row>
    <row r="1027" ht="18.75" spans="1:4">
      <c r="A1027" s="440" t="s">
        <v>904</v>
      </c>
      <c r="B1027" s="443"/>
      <c r="C1027" s="443"/>
      <c r="D1027" s="321" t="str">
        <f t="shared" si="15"/>
        <v/>
      </c>
    </row>
    <row r="1028" ht="18.75" spans="1:4">
      <c r="A1028" s="440" t="s">
        <v>905</v>
      </c>
      <c r="B1028" s="443"/>
      <c r="C1028" s="443">
        <v>500</v>
      </c>
      <c r="D1028" s="321" t="str">
        <f t="shared" ref="D1028:D1091" si="16">IF(B1028&gt;0,C1028/B1028-1,IF(B1028&lt;0,-(C1028/B1028-1),""))</f>
        <v/>
      </c>
    </row>
    <row r="1029" ht="18.75" spans="1:4">
      <c r="A1029" s="440" t="s">
        <v>906</v>
      </c>
      <c r="B1029" s="441">
        <f>SUM(B1030:B1035)</f>
        <v>0</v>
      </c>
      <c r="C1029" s="441">
        <f>SUM(C1030:C1035)</f>
        <v>0</v>
      </c>
      <c r="D1029" s="321" t="str">
        <f t="shared" si="16"/>
        <v/>
      </c>
    </row>
    <row r="1030" ht="18.75" spans="1:4">
      <c r="A1030" s="440" t="s">
        <v>137</v>
      </c>
      <c r="B1030" s="443"/>
      <c r="C1030" s="443"/>
      <c r="D1030" s="321" t="str">
        <f t="shared" si="16"/>
        <v/>
      </c>
    </row>
    <row r="1031" ht="18.75" spans="1:4">
      <c r="A1031" s="440" t="s">
        <v>138</v>
      </c>
      <c r="B1031" s="443"/>
      <c r="C1031" s="443"/>
      <c r="D1031" s="321" t="str">
        <f t="shared" si="16"/>
        <v/>
      </c>
    </row>
    <row r="1032" ht="18.75" spans="1:4">
      <c r="A1032" s="440" t="s">
        <v>139</v>
      </c>
      <c r="B1032" s="443"/>
      <c r="C1032" s="443"/>
      <c r="D1032" s="321" t="str">
        <f t="shared" si="16"/>
        <v/>
      </c>
    </row>
    <row r="1033" ht="18.75" spans="1:4">
      <c r="A1033" s="440" t="s">
        <v>897</v>
      </c>
      <c r="B1033" s="443"/>
      <c r="C1033" s="443"/>
      <c r="D1033" s="321" t="str">
        <f t="shared" si="16"/>
        <v/>
      </c>
    </row>
    <row r="1034" ht="18.75" spans="1:4">
      <c r="A1034" s="440" t="s">
        <v>907</v>
      </c>
      <c r="B1034" s="443"/>
      <c r="C1034" s="443"/>
      <c r="D1034" s="321" t="str">
        <f t="shared" si="16"/>
        <v/>
      </c>
    </row>
    <row r="1035" ht="18.75" spans="1:4">
      <c r="A1035" s="440" t="s">
        <v>908</v>
      </c>
      <c r="B1035" s="443"/>
      <c r="C1035" s="443"/>
      <c r="D1035" s="321" t="str">
        <f t="shared" si="16"/>
        <v/>
      </c>
    </row>
    <row r="1036" ht="18.75" spans="1:4">
      <c r="A1036" s="440" t="s">
        <v>909</v>
      </c>
      <c r="B1036" s="441">
        <f>SUM(B1037:B1040)</f>
        <v>0</v>
      </c>
      <c r="C1036" s="441">
        <f>SUM(C1037:C1040)</f>
        <v>0</v>
      </c>
      <c r="D1036" s="321" t="str">
        <f t="shared" si="16"/>
        <v/>
      </c>
    </row>
    <row r="1037" ht="33" spans="1:4">
      <c r="A1037" s="440" t="s">
        <v>910</v>
      </c>
      <c r="B1037" s="443"/>
      <c r="C1037" s="443"/>
      <c r="D1037" s="321" t="str">
        <f t="shared" si="16"/>
        <v/>
      </c>
    </row>
    <row r="1038" ht="33" spans="1:4">
      <c r="A1038" s="440" t="s">
        <v>911</v>
      </c>
      <c r="B1038" s="443"/>
      <c r="C1038" s="443"/>
      <c r="D1038" s="321" t="str">
        <f t="shared" si="16"/>
        <v/>
      </c>
    </row>
    <row r="1039" ht="33" spans="1:4">
      <c r="A1039" s="440" t="s">
        <v>912</v>
      </c>
      <c r="B1039" s="443"/>
      <c r="C1039" s="443"/>
      <c r="D1039" s="321" t="str">
        <f t="shared" si="16"/>
        <v/>
      </c>
    </row>
    <row r="1040" ht="18.75" spans="1:4">
      <c r="A1040" s="440" t="s">
        <v>913</v>
      </c>
      <c r="B1040" s="443"/>
      <c r="C1040" s="443"/>
      <c r="D1040" s="321" t="str">
        <f t="shared" si="16"/>
        <v/>
      </c>
    </row>
    <row r="1041" ht="18.75" spans="1:4">
      <c r="A1041" s="440" t="s">
        <v>914</v>
      </c>
      <c r="B1041" s="441">
        <f>SUM(B1042:B1043)</f>
        <v>6150</v>
      </c>
      <c r="C1041" s="441">
        <f>SUM(C1042:C1043)</f>
        <v>5243</v>
      </c>
      <c r="D1041" s="321">
        <f t="shared" si="16"/>
        <v>-0.147</v>
      </c>
    </row>
    <row r="1042" ht="18.75" spans="1:4">
      <c r="A1042" s="440" t="s">
        <v>915</v>
      </c>
      <c r="B1042" s="443">
        <v>6150</v>
      </c>
      <c r="C1042" s="443">
        <v>5243</v>
      </c>
      <c r="D1042" s="321">
        <f t="shared" si="16"/>
        <v>-0.147</v>
      </c>
    </row>
    <row r="1043" ht="18.75" spans="1:4">
      <c r="A1043" s="440" t="s">
        <v>916</v>
      </c>
      <c r="B1043" s="443"/>
      <c r="C1043" s="443"/>
      <c r="D1043" s="321" t="str">
        <f t="shared" si="16"/>
        <v/>
      </c>
    </row>
    <row r="1044" ht="18.75" spans="1:4">
      <c r="A1044" s="440" t="s">
        <v>917</v>
      </c>
      <c r="B1044" s="441">
        <f>SUM(B1045,B1055,B1071,B1076,B1087,B1094,B1102)</f>
        <v>40000</v>
      </c>
      <c r="C1044" s="441">
        <f>SUM(C1045,C1055,C1071,C1076,C1087,C1094,C1102)</f>
        <v>44190</v>
      </c>
      <c r="D1044" s="321">
        <f t="shared" si="16"/>
        <v>0.105</v>
      </c>
    </row>
    <row r="1045" ht="18.75" spans="1:4">
      <c r="A1045" s="440" t="s">
        <v>918</v>
      </c>
      <c r="B1045" s="441">
        <f>SUM(B1046:B1054)</f>
        <v>0</v>
      </c>
      <c r="C1045" s="441">
        <f>SUM(C1046:C1054)</f>
        <v>0</v>
      </c>
      <c r="D1045" s="321" t="str">
        <f t="shared" si="16"/>
        <v/>
      </c>
    </row>
    <row r="1046" ht="18.75" spans="1:4">
      <c r="A1046" s="440" t="s">
        <v>137</v>
      </c>
      <c r="B1046" s="443"/>
      <c r="C1046" s="443"/>
      <c r="D1046" s="321" t="str">
        <f t="shared" si="16"/>
        <v/>
      </c>
    </row>
    <row r="1047" ht="18.75" spans="1:4">
      <c r="A1047" s="440" t="s">
        <v>138</v>
      </c>
      <c r="B1047" s="443"/>
      <c r="C1047" s="443"/>
      <c r="D1047" s="321" t="str">
        <f t="shared" si="16"/>
        <v/>
      </c>
    </row>
    <row r="1048" ht="18.75" spans="1:4">
      <c r="A1048" s="440" t="s">
        <v>139</v>
      </c>
      <c r="B1048" s="443"/>
      <c r="C1048" s="443"/>
      <c r="D1048" s="321" t="str">
        <f t="shared" si="16"/>
        <v/>
      </c>
    </row>
    <row r="1049" ht="18.75" spans="1:4">
      <c r="A1049" s="440" t="s">
        <v>919</v>
      </c>
      <c r="B1049" s="443"/>
      <c r="C1049" s="443"/>
      <c r="D1049" s="321" t="str">
        <f t="shared" si="16"/>
        <v/>
      </c>
    </row>
    <row r="1050" ht="18.75" spans="1:4">
      <c r="A1050" s="440" t="s">
        <v>920</v>
      </c>
      <c r="B1050" s="443"/>
      <c r="C1050" s="443"/>
      <c r="D1050" s="321" t="str">
        <f t="shared" si="16"/>
        <v/>
      </c>
    </row>
    <row r="1051" ht="18.75" spans="1:4">
      <c r="A1051" s="440" t="s">
        <v>921</v>
      </c>
      <c r="B1051" s="443"/>
      <c r="C1051" s="443"/>
      <c r="D1051" s="321" t="str">
        <f t="shared" si="16"/>
        <v/>
      </c>
    </row>
    <row r="1052" ht="18.75" spans="1:4">
      <c r="A1052" s="440" t="s">
        <v>922</v>
      </c>
      <c r="B1052" s="443"/>
      <c r="C1052" s="443"/>
      <c r="D1052" s="321" t="str">
        <f t="shared" si="16"/>
        <v/>
      </c>
    </row>
    <row r="1053" ht="18.75" spans="1:4">
      <c r="A1053" s="440" t="s">
        <v>923</v>
      </c>
      <c r="B1053" s="443"/>
      <c r="C1053" s="443"/>
      <c r="D1053" s="321" t="str">
        <f t="shared" si="16"/>
        <v/>
      </c>
    </row>
    <row r="1054" ht="18.75" spans="1:4">
      <c r="A1054" s="440" t="s">
        <v>924</v>
      </c>
      <c r="B1054" s="443"/>
      <c r="C1054" s="443"/>
      <c r="D1054" s="321" t="str">
        <f t="shared" si="16"/>
        <v/>
      </c>
    </row>
    <row r="1055" ht="18.75" spans="1:4">
      <c r="A1055" s="440" t="s">
        <v>925</v>
      </c>
      <c r="B1055" s="441">
        <f>SUM(B1056:B1070)</f>
        <v>0</v>
      </c>
      <c r="C1055" s="441">
        <f>SUM(C1056:C1070)</f>
        <v>0</v>
      </c>
      <c r="D1055" s="321" t="str">
        <f t="shared" si="16"/>
        <v/>
      </c>
    </row>
    <row r="1056" ht="18.75" spans="1:4">
      <c r="A1056" s="440" t="s">
        <v>137</v>
      </c>
      <c r="B1056" s="443"/>
      <c r="C1056" s="443"/>
      <c r="D1056" s="321" t="str">
        <f t="shared" si="16"/>
        <v/>
      </c>
    </row>
    <row r="1057" ht="18.75" spans="1:4">
      <c r="A1057" s="440" t="s">
        <v>138</v>
      </c>
      <c r="B1057" s="443"/>
      <c r="C1057" s="443"/>
      <c r="D1057" s="321" t="str">
        <f t="shared" si="16"/>
        <v/>
      </c>
    </row>
    <row r="1058" ht="18.75" spans="1:4">
      <c r="A1058" s="440" t="s">
        <v>139</v>
      </c>
      <c r="B1058" s="443"/>
      <c r="C1058" s="443"/>
      <c r="D1058" s="321" t="str">
        <f t="shared" si="16"/>
        <v/>
      </c>
    </row>
    <row r="1059" ht="18.75" spans="1:4">
      <c r="A1059" s="440" t="s">
        <v>926</v>
      </c>
      <c r="B1059" s="443"/>
      <c r="C1059" s="443"/>
      <c r="D1059" s="321" t="str">
        <f t="shared" si="16"/>
        <v/>
      </c>
    </row>
    <row r="1060" ht="18.75" spans="1:4">
      <c r="A1060" s="440" t="s">
        <v>927</v>
      </c>
      <c r="B1060" s="443"/>
      <c r="C1060" s="443"/>
      <c r="D1060" s="321" t="str">
        <f t="shared" si="16"/>
        <v/>
      </c>
    </row>
    <row r="1061" ht="18.75" spans="1:4">
      <c r="A1061" s="440" t="s">
        <v>928</v>
      </c>
      <c r="B1061" s="443"/>
      <c r="C1061" s="443"/>
      <c r="D1061" s="321" t="str">
        <f t="shared" si="16"/>
        <v/>
      </c>
    </row>
    <row r="1062" ht="33" spans="1:4">
      <c r="A1062" s="440" t="s">
        <v>929</v>
      </c>
      <c r="B1062" s="443"/>
      <c r="C1062" s="443"/>
      <c r="D1062" s="321" t="str">
        <f t="shared" si="16"/>
        <v/>
      </c>
    </row>
    <row r="1063" ht="18.75" spans="1:4">
      <c r="A1063" s="440" t="s">
        <v>930</v>
      </c>
      <c r="B1063" s="443"/>
      <c r="C1063" s="443"/>
      <c r="D1063" s="321" t="str">
        <f t="shared" si="16"/>
        <v/>
      </c>
    </row>
    <row r="1064" ht="18.75" spans="1:4">
      <c r="A1064" s="440" t="s">
        <v>931</v>
      </c>
      <c r="B1064" s="443"/>
      <c r="C1064" s="443"/>
      <c r="D1064" s="321" t="str">
        <f t="shared" si="16"/>
        <v/>
      </c>
    </row>
    <row r="1065" ht="18.75" spans="1:4">
      <c r="A1065" s="440" t="s">
        <v>932</v>
      </c>
      <c r="B1065" s="443"/>
      <c r="C1065" s="443"/>
      <c r="D1065" s="321" t="str">
        <f t="shared" si="16"/>
        <v/>
      </c>
    </row>
    <row r="1066" ht="18.75" spans="1:4">
      <c r="A1066" s="440" t="s">
        <v>933</v>
      </c>
      <c r="B1066" s="443"/>
      <c r="C1066" s="443"/>
      <c r="D1066" s="321" t="str">
        <f t="shared" si="16"/>
        <v/>
      </c>
    </row>
    <row r="1067" ht="18.75" spans="1:4">
      <c r="A1067" s="440" t="s">
        <v>934</v>
      </c>
      <c r="B1067" s="443"/>
      <c r="C1067" s="443"/>
      <c r="D1067" s="321" t="str">
        <f t="shared" si="16"/>
        <v/>
      </c>
    </row>
    <row r="1068" ht="18.75" spans="1:4">
      <c r="A1068" s="440" t="s">
        <v>935</v>
      </c>
      <c r="B1068" s="443"/>
      <c r="C1068" s="443"/>
      <c r="D1068" s="321" t="str">
        <f t="shared" si="16"/>
        <v/>
      </c>
    </row>
    <row r="1069" ht="18.75" spans="1:4">
      <c r="A1069" s="440" t="s">
        <v>936</v>
      </c>
      <c r="B1069" s="443"/>
      <c r="C1069" s="443"/>
      <c r="D1069" s="321" t="str">
        <f t="shared" si="16"/>
        <v/>
      </c>
    </row>
    <row r="1070" ht="18.75" spans="1:4">
      <c r="A1070" s="440" t="s">
        <v>937</v>
      </c>
      <c r="B1070" s="443"/>
      <c r="C1070" s="443"/>
      <c r="D1070" s="321" t="str">
        <f t="shared" si="16"/>
        <v/>
      </c>
    </row>
    <row r="1071" ht="18.75" spans="1:4">
      <c r="A1071" s="440" t="s">
        <v>938</v>
      </c>
      <c r="B1071" s="441">
        <f>SUM(B1072:B1075)</f>
        <v>0</v>
      </c>
      <c r="C1071" s="441">
        <f>SUM(C1072:C1075)</f>
        <v>0</v>
      </c>
      <c r="D1071" s="321" t="str">
        <f t="shared" si="16"/>
        <v/>
      </c>
    </row>
    <row r="1072" ht="18.75" spans="1:4">
      <c r="A1072" s="440" t="s">
        <v>137</v>
      </c>
      <c r="B1072" s="443"/>
      <c r="C1072" s="443"/>
      <c r="D1072" s="321" t="str">
        <f t="shared" si="16"/>
        <v/>
      </c>
    </row>
    <row r="1073" ht="18.75" spans="1:4">
      <c r="A1073" s="440" t="s">
        <v>138</v>
      </c>
      <c r="B1073" s="443"/>
      <c r="C1073" s="443"/>
      <c r="D1073" s="321" t="str">
        <f t="shared" si="16"/>
        <v/>
      </c>
    </row>
    <row r="1074" ht="18.75" spans="1:4">
      <c r="A1074" s="440" t="s">
        <v>139</v>
      </c>
      <c r="B1074" s="443"/>
      <c r="C1074" s="443"/>
      <c r="D1074" s="321" t="str">
        <f t="shared" si="16"/>
        <v/>
      </c>
    </row>
    <row r="1075" ht="18.75" spans="1:4">
      <c r="A1075" s="440" t="s">
        <v>939</v>
      </c>
      <c r="B1075" s="443"/>
      <c r="C1075" s="443"/>
      <c r="D1075" s="321" t="str">
        <f t="shared" si="16"/>
        <v/>
      </c>
    </row>
    <row r="1076" ht="18.75" spans="1:4">
      <c r="A1076" s="440" t="s">
        <v>940</v>
      </c>
      <c r="B1076" s="441">
        <f>SUM(B1077:B1086)</f>
        <v>0</v>
      </c>
      <c r="C1076" s="441">
        <f>SUM(C1077:C1086)</f>
        <v>3902</v>
      </c>
      <c r="D1076" s="321" t="str">
        <f t="shared" si="16"/>
        <v/>
      </c>
    </row>
    <row r="1077" ht="18.75" spans="1:4">
      <c r="A1077" s="440" t="s">
        <v>137</v>
      </c>
      <c r="B1077" s="443"/>
      <c r="C1077" s="443"/>
      <c r="D1077" s="321" t="str">
        <f t="shared" si="16"/>
        <v/>
      </c>
    </row>
    <row r="1078" ht="18.75" spans="1:4">
      <c r="A1078" s="440" t="s">
        <v>138</v>
      </c>
      <c r="B1078" s="443"/>
      <c r="C1078" s="443"/>
      <c r="D1078" s="321" t="str">
        <f t="shared" si="16"/>
        <v/>
      </c>
    </row>
    <row r="1079" ht="18.75" spans="1:4">
      <c r="A1079" s="440" t="s">
        <v>139</v>
      </c>
      <c r="B1079" s="443"/>
      <c r="C1079" s="443"/>
      <c r="D1079" s="321" t="str">
        <f t="shared" si="16"/>
        <v/>
      </c>
    </row>
    <row r="1080" ht="18.75" spans="1:4">
      <c r="A1080" s="440" t="s">
        <v>941</v>
      </c>
      <c r="B1080" s="443"/>
      <c r="C1080" s="443"/>
      <c r="D1080" s="321" t="str">
        <f t="shared" si="16"/>
        <v/>
      </c>
    </row>
    <row r="1081" ht="18.75" spans="1:4">
      <c r="A1081" s="440" t="s">
        <v>942</v>
      </c>
      <c r="B1081" s="443"/>
      <c r="C1081" s="443"/>
      <c r="D1081" s="321" t="str">
        <f t="shared" si="16"/>
        <v/>
      </c>
    </row>
    <row r="1082" ht="18.75" spans="1:4">
      <c r="A1082" s="440" t="s">
        <v>943</v>
      </c>
      <c r="B1082" s="443"/>
      <c r="C1082" s="443"/>
      <c r="D1082" s="321" t="str">
        <f t="shared" si="16"/>
        <v/>
      </c>
    </row>
    <row r="1083" ht="18.75" spans="1:4">
      <c r="A1083" s="440" t="s">
        <v>944</v>
      </c>
      <c r="B1083" s="443"/>
      <c r="C1083" s="443"/>
      <c r="D1083" s="321" t="str">
        <f t="shared" si="16"/>
        <v/>
      </c>
    </row>
    <row r="1084" ht="18.75" spans="1:4">
      <c r="A1084" s="440" t="s">
        <v>945</v>
      </c>
      <c r="B1084" s="443"/>
      <c r="C1084" s="443">
        <v>3902</v>
      </c>
      <c r="D1084" s="321" t="str">
        <f t="shared" si="16"/>
        <v/>
      </c>
    </row>
    <row r="1085" ht="18.75" spans="1:4">
      <c r="A1085" s="440" t="s">
        <v>146</v>
      </c>
      <c r="B1085" s="443"/>
      <c r="C1085" s="443"/>
      <c r="D1085" s="321" t="str">
        <f t="shared" si="16"/>
        <v/>
      </c>
    </row>
    <row r="1086" ht="18.75" spans="1:4">
      <c r="A1086" s="440" t="s">
        <v>946</v>
      </c>
      <c r="B1086" s="443"/>
      <c r="C1086" s="443"/>
      <c r="D1086" s="321" t="str">
        <f t="shared" si="16"/>
        <v/>
      </c>
    </row>
    <row r="1087" ht="18.75" spans="1:4">
      <c r="A1087" s="440" t="s">
        <v>947</v>
      </c>
      <c r="B1087" s="441">
        <f>SUM(B1088:B1093)</f>
        <v>0</v>
      </c>
      <c r="C1087" s="441">
        <f>SUM(C1088:C1093)</f>
        <v>0</v>
      </c>
      <c r="D1087" s="321" t="str">
        <f t="shared" si="16"/>
        <v/>
      </c>
    </row>
    <row r="1088" ht="18.75" spans="1:4">
      <c r="A1088" s="440" t="s">
        <v>137</v>
      </c>
      <c r="B1088" s="443"/>
      <c r="C1088" s="443"/>
      <c r="D1088" s="321" t="str">
        <f t="shared" si="16"/>
        <v/>
      </c>
    </row>
    <row r="1089" ht="18.75" spans="1:4">
      <c r="A1089" s="440" t="s">
        <v>138</v>
      </c>
      <c r="B1089" s="443"/>
      <c r="C1089" s="443"/>
      <c r="D1089" s="321" t="str">
        <f t="shared" si="16"/>
        <v/>
      </c>
    </row>
    <row r="1090" ht="18.75" spans="1:4">
      <c r="A1090" s="440" t="s">
        <v>139</v>
      </c>
      <c r="B1090" s="443"/>
      <c r="C1090" s="443"/>
      <c r="D1090" s="321" t="str">
        <f t="shared" si="16"/>
        <v/>
      </c>
    </row>
    <row r="1091" ht="18.75" spans="1:4">
      <c r="A1091" s="440" t="s">
        <v>948</v>
      </c>
      <c r="B1091" s="443"/>
      <c r="C1091" s="443"/>
      <c r="D1091" s="321" t="str">
        <f t="shared" si="16"/>
        <v/>
      </c>
    </row>
    <row r="1092" ht="18.75" spans="1:4">
      <c r="A1092" s="440" t="s">
        <v>949</v>
      </c>
      <c r="B1092" s="443"/>
      <c r="C1092" s="443"/>
      <c r="D1092" s="321" t="str">
        <f t="shared" ref="D1092:D1155" si="17">IF(B1092&gt;0,C1092/B1092-1,IF(B1092&lt;0,-(C1092/B1092-1),""))</f>
        <v/>
      </c>
    </row>
    <row r="1093" ht="18.75" spans="1:4">
      <c r="A1093" s="440" t="s">
        <v>950</v>
      </c>
      <c r="B1093" s="443"/>
      <c r="C1093" s="443"/>
      <c r="D1093" s="321" t="str">
        <f t="shared" si="17"/>
        <v/>
      </c>
    </row>
    <row r="1094" ht="18.75" spans="1:4">
      <c r="A1094" s="440" t="s">
        <v>951</v>
      </c>
      <c r="B1094" s="441">
        <f>SUM(B1095:B1101)</f>
        <v>40000</v>
      </c>
      <c r="C1094" s="441">
        <f>SUM(C1095:C1101)</f>
        <v>40288</v>
      </c>
      <c r="D1094" s="321">
        <f t="shared" si="17"/>
        <v>0.007</v>
      </c>
    </row>
    <row r="1095" ht="18.75" spans="1:4">
      <c r="A1095" s="440" t="s">
        <v>137</v>
      </c>
      <c r="B1095" s="443"/>
      <c r="C1095" s="443"/>
      <c r="D1095" s="321" t="str">
        <f t="shared" si="17"/>
        <v/>
      </c>
    </row>
    <row r="1096" ht="18.75" spans="1:4">
      <c r="A1096" s="440" t="s">
        <v>138</v>
      </c>
      <c r="B1096" s="443"/>
      <c r="C1096" s="443"/>
      <c r="D1096" s="321" t="str">
        <f t="shared" si="17"/>
        <v/>
      </c>
    </row>
    <row r="1097" ht="18.75" spans="1:4">
      <c r="A1097" s="440" t="s">
        <v>139</v>
      </c>
      <c r="B1097" s="443"/>
      <c r="C1097" s="443"/>
      <c r="D1097" s="321" t="str">
        <f t="shared" si="17"/>
        <v/>
      </c>
    </row>
    <row r="1098" ht="18.75" spans="1:4">
      <c r="A1098" s="440" t="s">
        <v>952</v>
      </c>
      <c r="B1098" s="443"/>
      <c r="C1098" s="443"/>
      <c r="D1098" s="321" t="str">
        <f t="shared" si="17"/>
        <v/>
      </c>
    </row>
    <row r="1099" ht="18.75" spans="1:4">
      <c r="A1099" s="440" t="s">
        <v>953</v>
      </c>
      <c r="B1099" s="443">
        <v>10000</v>
      </c>
      <c r="C1099" s="443">
        <v>40288</v>
      </c>
      <c r="D1099" s="321">
        <f t="shared" si="17"/>
        <v>3.029</v>
      </c>
    </row>
    <row r="1100" ht="18.75" spans="1:4">
      <c r="A1100" s="440" t="s">
        <v>954</v>
      </c>
      <c r="B1100" s="443">
        <v>0</v>
      </c>
      <c r="C1100" s="443"/>
      <c r="D1100" s="321" t="str">
        <f t="shared" si="17"/>
        <v/>
      </c>
    </row>
    <row r="1101" ht="33" spans="1:4">
      <c r="A1101" s="440" t="s">
        <v>955</v>
      </c>
      <c r="B1101" s="443">
        <v>30000</v>
      </c>
      <c r="C1101" s="443"/>
      <c r="D1101" s="321">
        <f t="shared" si="17"/>
        <v>-1</v>
      </c>
    </row>
    <row r="1102" ht="18.75" spans="1:4">
      <c r="A1102" s="440" t="s">
        <v>956</v>
      </c>
      <c r="B1102" s="441">
        <f>SUM(B1103:B1107)</f>
        <v>0</v>
      </c>
      <c r="C1102" s="441">
        <f>SUM(C1103:C1107)</f>
        <v>0</v>
      </c>
      <c r="D1102" s="321" t="str">
        <f t="shared" si="17"/>
        <v/>
      </c>
    </row>
    <row r="1103" ht="18.75" spans="1:4">
      <c r="A1103" s="440" t="s">
        <v>957</v>
      </c>
      <c r="B1103" s="443"/>
      <c r="C1103" s="443"/>
      <c r="D1103" s="321" t="str">
        <f t="shared" si="17"/>
        <v/>
      </c>
    </row>
    <row r="1104" ht="18.75" spans="1:4">
      <c r="A1104" s="440" t="s">
        <v>958</v>
      </c>
      <c r="B1104" s="443"/>
      <c r="C1104" s="443"/>
      <c r="D1104" s="321" t="str">
        <f t="shared" si="17"/>
        <v/>
      </c>
    </row>
    <row r="1105" ht="18.75" spans="1:4">
      <c r="A1105" s="440" t="s">
        <v>959</v>
      </c>
      <c r="B1105" s="443"/>
      <c r="C1105" s="443"/>
      <c r="D1105" s="321" t="str">
        <f t="shared" si="17"/>
        <v/>
      </c>
    </row>
    <row r="1106" ht="33" spans="1:4">
      <c r="A1106" s="440" t="s">
        <v>960</v>
      </c>
      <c r="B1106" s="443"/>
      <c r="C1106" s="443"/>
      <c r="D1106" s="321" t="str">
        <f t="shared" si="17"/>
        <v/>
      </c>
    </row>
    <row r="1107" ht="18.75" spans="1:4">
      <c r="A1107" s="440" t="s">
        <v>961</v>
      </c>
      <c r="B1107" s="443"/>
      <c r="C1107" s="443"/>
      <c r="D1107" s="321" t="str">
        <f t="shared" si="17"/>
        <v/>
      </c>
    </row>
    <row r="1108" ht="18.75" spans="1:4">
      <c r="A1108" s="440" t="s">
        <v>962</v>
      </c>
      <c r="B1108" s="441">
        <f>SUM(B1109,B1119,B1125)</f>
        <v>0</v>
      </c>
      <c r="C1108" s="441">
        <f>SUM(C1109,C1119,C1125)</f>
        <v>0</v>
      </c>
      <c r="D1108" s="321" t="str">
        <f t="shared" si="17"/>
        <v/>
      </c>
    </row>
    <row r="1109" ht="18.75" spans="1:4">
      <c r="A1109" s="440" t="s">
        <v>963</v>
      </c>
      <c r="B1109" s="441">
        <f>SUM(B1110:B1118)</f>
        <v>0</v>
      </c>
      <c r="C1109" s="441">
        <f>SUM(C1110:C1118)</f>
        <v>0</v>
      </c>
      <c r="D1109" s="321" t="str">
        <f t="shared" si="17"/>
        <v/>
      </c>
    </row>
    <row r="1110" ht="18.75" spans="1:4">
      <c r="A1110" s="440" t="s">
        <v>137</v>
      </c>
      <c r="B1110" s="443"/>
      <c r="C1110" s="443"/>
      <c r="D1110" s="321" t="str">
        <f t="shared" si="17"/>
        <v/>
      </c>
    </row>
    <row r="1111" ht="18.75" spans="1:4">
      <c r="A1111" s="440" t="s">
        <v>138</v>
      </c>
      <c r="B1111" s="443"/>
      <c r="C1111" s="443"/>
      <c r="D1111" s="321" t="str">
        <f t="shared" si="17"/>
        <v/>
      </c>
    </row>
    <row r="1112" ht="18.75" spans="1:4">
      <c r="A1112" s="440" t="s">
        <v>139</v>
      </c>
      <c r="B1112" s="443"/>
      <c r="C1112" s="443"/>
      <c r="D1112" s="321" t="str">
        <f t="shared" si="17"/>
        <v/>
      </c>
    </row>
    <row r="1113" ht="18.75" spans="1:4">
      <c r="A1113" s="440" t="s">
        <v>964</v>
      </c>
      <c r="B1113" s="443"/>
      <c r="C1113" s="443"/>
      <c r="D1113" s="321" t="str">
        <f t="shared" si="17"/>
        <v/>
      </c>
    </row>
    <row r="1114" ht="18.75" spans="1:4">
      <c r="A1114" s="440" t="s">
        <v>965</v>
      </c>
      <c r="B1114" s="443"/>
      <c r="C1114" s="443"/>
      <c r="D1114" s="321" t="str">
        <f t="shared" si="17"/>
        <v/>
      </c>
    </row>
    <row r="1115" ht="18.75" spans="1:4">
      <c r="A1115" s="440" t="s">
        <v>966</v>
      </c>
      <c r="B1115" s="443"/>
      <c r="C1115" s="443"/>
      <c r="D1115" s="321" t="str">
        <f t="shared" si="17"/>
        <v/>
      </c>
    </row>
    <row r="1116" ht="18.75" spans="1:4">
      <c r="A1116" s="440" t="s">
        <v>967</v>
      </c>
      <c r="B1116" s="443"/>
      <c r="C1116" s="443"/>
      <c r="D1116" s="321" t="str">
        <f t="shared" si="17"/>
        <v/>
      </c>
    </row>
    <row r="1117" ht="18.75" spans="1:4">
      <c r="A1117" s="440" t="s">
        <v>146</v>
      </c>
      <c r="B1117" s="443"/>
      <c r="C1117" s="443"/>
      <c r="D1117" s="321" t="str">
        <f t="shared" si="17"/>
        <v/>
      </c>
    </row>
    <row r="1118" ht="18.75" spans="1:4">
      <c r="A1118" s="440" t="s">
        <v>968</v>
      </c>
      <c r="B1118" s="443"/>
      <c r="C1118" s="443"/>
      <c r="D1118" s="321" t="str">
        <f t="shared" si="17"/>
        <v/>
      </c>
    </row>
    <row r="1119" ht="18.75" spans="1:4">
      <c r="A1119" s="440" t="s">
        <v>969</v>
      </c>
      <c r="B1119" s="441">
        <f>SUM(B1120:B1124)</f>
        <v>0</v>
      </c>
      <c r="C1119" s="441">
        <f>SUM(C1120:C1124)</f>
        <v>0</v>
      </c>
      <c r="D1119" s="321" t="str">
        <f t="shared" si="17"/>
        <v/>
      </c>
    </row>
    <row r="1120" ht="18.75" spans="1:4">
      <c r="A1120" s="440" t="s">
        <v>137</v>
      </c>
      <c r="B1120" s="443"/>
      <c r="C1120" s="443"/>
      <c r="D1120" s="321" t="str">
        <f t="shared" si="17"/>
        <v/>
      </c>
    </row>
    <row r="1121" ht="18.75" spans="1:4">
      <c r="A1121" s="440" t="s">
        <v>138</v>
      </c>
      <c r="B1121" s="443"/>
      <c r="C1121" s="443"/>
      <c r="D1121" s="321" t="str">
        <f t="shared" si="17"/>
        <v/>
      </c>
    </row>
    <row r="1122" ht="18.75" spans="1:4">
      <c r="A1122" s="440" t="s">
        <v>139</v>
      </c>
      <c r="B1122" s="443"/>
      <c r="C1122" s="443"/>
      <c r="D1122" s="321" t="str">
        <f t="shared" si="17"/>
        <v/>
      </c>
    </row>
    <row r="1123" ht="18.75" spans="1:4">
      <c r="A1123" s="440" t="s">
        <v>970</v>
      </c>
      <c r="B1123" s="443"/>
      <c r="C1123" s="443"/>
      <c r="D1123" s="321" t="str">
        <f t="shared" si="17"/>
        <v/>
      </c>
    </row>
    <row r="1124" ht="18.75" spans="1:4">
      <c r="A1124" s="440" t="s">
        <v>971</v>
      </c>
      <c r="B1124" s="443"/>
      <c r="C1124" s="443"/>
      <c r="D1124" s="321" t="str">
        <f t="shared" si="17"/>
        <v/>
      </c>
    </row>
    <row r="1125" ht="18.75" spans="1:4">
      <c r="A1125" s="440" t="s">
        <v>972</v>
      </c>
      <c r="B1125" s="441">
        <f>SUM(B1126:B1127)</f>
        <v>0</v>
      </c>
      <c r="C1125" s="441">
        <f>SUM(C1126:C1127)</f>
        <v>0</v>
      </c>
      <c r="D1125" s="321" t="str">
        <f t="shared" si="17"/>
        <v/>
      </c>
    </row>
    <row r="1126" ht="18.75" spans="1:4">
      <c r="A1126" s="440" t="s">
        <v>973</v>
      </c>
      <c r="B1126" s="443"/>
      <c r="C1126" s="443"/>
      <c r="D1126" s="321" t="str">
        <f t="shared" si="17"/>
        <v/>
      </c>
    </row>
    <row r="1127" ht="18.75" spans="1:4">
      <c r="A1127" s="440" t="s">
        <v>974</v>
      </c>
      <c r="B1127" s="443"/>
      <c r="C1127" s="443"/>
      <c r="D1127" s="321" t="str">
        <f t="shared" si="17"/>
        <v/>
      </c>
    </row>
    <row r="1128" ht="18.75" spans="1:4">
      <c r="A1128" s="440" t="s">
        <v>975</v>
      </c>
      <c r="B1128" s="441">
        <f>SUM(B1129,B1136,B1146,B1152,B1155)</f>
        <v>30500</v>
      </c>
      <c r="C1128" s="441">
        <f>SUM(C1129,C1136,C1146,C1152,C1155)</f>
        <v>386</v>
      </c>
      <c r="D1128" s="321">
        <f t="shared" si="17"/>
        <v>-0.987</v>
      </c>
    </row>
    <row r="1129" ht="18.75" spans="1:4">
      <c r="A1129" s="440" t="s">
        <v>976</v>
      </c>
      <c r="B1129" s="441">
        <f>SUM(B1130:B1135)</f>
        <v>0</v>
      </c>
      <c r="C1129" s="441">
        <f>SUM(C1130:C1135)</f>
        <v>0</v>
      </c>
      <c r="D1129" s="321" t="str">
        <f t="shared" si="17"/>
        <v/>
      </c>
    </row>
    <row r="1130" ht="18.75" spans="1:4">
      <c r="A1130" s="440" t="s">
        <v>137</v>
      </c>
      <c r="B1130" s="443"/>
      <c r="C1130" s="443"/>
      <c r="D1130" s="321" t="str">
        <f t="shared" si="17"/>
        <v/>
      </c>
    </row>
    <row r="1131" ht="18.75" spans="1:4">
      <c r="A1131" s="440" t="s">
        <v>138</v>
      </c>
      <c r="B1131" s="443"/>
      <c r="C1131" s="443"/>
      <c r="D1131" s="321" t="str">
        <f t="shared" si="17"/>
        <v/>
      </c>
    </row>
    <row r="1132" ht="18.75" spans="1:4">
      <c r="A1132" s="440" t="s">
        <v>139</v>
      </c>
      <c r="B1132" s="443"/>
      <c r="C1132" s="443"/>
      <c r="D1132" s="321" t="str">
        <f t="shared" si="17"/>
        <v/>
      </c>
    </row>
    <row r="1133" ht="18.75" spans="1:4">
      <c r="A1133" s="440" t="s">
        <v>977</v>
      </c>
      <c r="B1133" s="443"/>
      <c r="C1133" s="443"/>
      <c r="D1133" s="321" t="str">
        <f t="shared" si="17"/>
        <v/>
      </c>
    </row>
    <row r="1134" ht="18.75" spans="1:4">
      <c r="A1134" s="440" t="s">
        <v>146</v>
      </c>
      <c r="B1134" s="443"/>
      <c r="C1134" s="443"/>
      <c r="D1134" s="321" t="str">
        <f t="shared" si="17"/>
        <v/>
      </c>
    </row>
    <row r="1135" ht="18.75" spans="1:4">
      <c r="A1135" s="440" t="s">
        <v>978</v>
      </c>
      <c r="B1135" s="443"/>
      <c r="C1135" s="443"/>
      <c r="D1135" s="321" t="str">
        <f t="shared" si="17"/>
        <v/>
      </c>
    </row>
    <row r="1136" ht="18.75" spans="1:4">
      <c r="A1136" s="440" t="s">
        <v>979</v>
      </c>
      <c r="B1136" s="441">
        <f>SUM(B1137:B1145)</f>
        <v>0</v>
      </c>
      <c r="C1136" s="441">
        <f>SUM(C1137:C1145)</f>
        <v>0</v>
      </c>
      <c r="D1136" s="321" t="str">
        <f t="shared" si="17"/>
        <v/>
      </c>
    </row>
    <row r="1137" ht="18.75" spans="1:4">
      <c r="A1137" s="440" t="s">
        <v>980</v>
      </c>
      <c r="B1137" s="443"/>
      <c r="C1137" s="443"/>
      <c r="D1137" s="321" t="str">
        <f t="shared" si="17"/>
        <v/>
      </c>
    </row>
    <row r="1138" ht="18.75" spans="1:4">
      <c r="A1138" s="440" t="s">
        <v>981</v>
      </c>
      <c r="B1138" s="443"/>
      <c r="C1138" s="443"/>
      <c r="D1138" s="321" t="str">
        <f t="shared" si="17"/>
        <v/>
      </c>
    </row>
    <row r="1139" ht="18.75" spans="1:4">
      <c r="A1139" s="440" t="s">
        <v>982</v>
      </c>
      <c r="B1139" s="443"/>
      <c r="C1139" s="443"/>
      <c r="D1139" s="321" t="str">
        <f t="shared" si="17"/>
        <v/>
      </c>
    </row>
    <row r="1140" ht="18.75" spans="1:4">
      <c r="A1140" s="440" t="s">
        <v>983</v>
      </c>
      <c r="B1140" s="443"/>
      <c r="C1140" s="443"/>
      <c r="D1140" s="321" t="str">
        <f t="shared" si="17"/>
        <v/>
      </c>
    </row>
    <row r="1141" ht="18.75" spans="1:4">
      <c r="A1141" s="440" t="s">
        <v>984</v>
      </c>
      <c r="B1141" s="443"/>
      <c r="C1141" s="443"/>
      <c r="D1141" s="321" t="str">
        <f t="shared" si="17"/>
        <v/>
      </c>
    </row>
    <row r="1142" ht="18.75" spans="1:4">
      <c r="A1142" s="440" t="s">
        <v>985</v>
      </c>
      <c r="B1142" s="443"/>
      <c r="C1142" s="443"/>
      <c r="D1142" s="321" t="str">
        <f t="shared" si="17"/>
        <v/>
      </c>
    </row>
    <row r="1143" ht="18.75" spans="1:4">
      <c r="A1143" s="440" t="s">
        <v>986</v>
      </c>
      <c r="B1143" s="443"/>
      <c r="C1143" s="443"/>
      <c r="D1143" s="321" t="str">
        <f t="shared" si="17"/>
        <v/>
      </c>
    </row>
    <row r="1144" ht="18.75" spans="1:4">
      <c r="A1144" s="440" t="s">
        <v>987</v>
      </c>
      <c r="B1144" s="443"/>
      <c r="C1144" s="443"/>
      <c r="D1144" s="321" t="str">
        <f t="shared" si="17"/>
        <v/>
      </c>
    </row>
    <row r="1145" ht="18.75" spans="1:4">
      <c r="A1145" s="440" t="s">
        <v>988</v>
      </c>
      <c r="B1145" s="443"/>
      <c r="C1145" s="443"/>
      <c r="D1145" s="321" t="str">
        <f t="shared" si="17"/>
        <v/>
      </c>
    </row>
    <row r="1146" ht="18.75" spans="1:4">
      <c r="A1146" s="440" t="s">
        <v>989</v>
      </c>
      <c r="B1146" s="441">
        <f>SUM(B1147:B1151)</f>
        <v>30500</v>
      </c>
      <c r="C1146" s="441">
        <f>SUM(C1147:C1151)</f>
        <v>386</v>
      </c>
      <c r="D1146" s="321">
        <f t="shared" si="17"/>
        <v>-0.987</v>
      </c>
    </row>
    <row r="1147" ht="18.75" spans="1:4">
      <c r="A1147" s="440" t="s">
        <v>990</v>
      </c>
      <c r="B1147" s="443">
        <v>0</v>
      </c>
      <c r="C1147" s="443"/>
      <c r="D1147" s="321" t="str">
        <f t="shared" si="17"/>
        <v/>
      </c>
    </row>
    <row r="1148" ht="18.75" spans="1:4">
      <c r="A1148" s="440" t="s">
        <v>991</v>
      </c>
      <c r="B1148" s="443">
        <v>500</v>
      </c>
      <c r="C1148" s="443"/>
      <c r="D1148" s="321">
        <f t="shared" si="17"/>
        <v>-1</v>
      </c>
    </row>
    <row r="1149" ht="18.75" spans="1:4">
      <c r="A1149" s="440" t="s">
        <v>992</v>
      </c>
      <c r="B1149" s="443">
        <v>0</v>
      </c>
      <c r="C1149" s="443"/>
      <c r="D1149" s="321" t="str">
        <f t="shared" si="17"/>
        <v/>
      </c>
    </row>
    <row r="1150" ht="18.75" spans="1:4">
      <c r="A1150" s="440" t="s">
        <v>993</v>
      </c>
      <c r="B1150" s="443">
        <v>0</v>
      </c>
      <c r="C1150" s="443"/>
      <c r="D1150" s="321" t="str">
        <f t="shared" si="17"/>
        <v/>
      </c>
    </row>
    <row r="1151" ht="18.75" spans="1:4">
      <c r="A1151" s="440" t="s">
        <v>994</v>
      </c>
      <c r="B1151" s="443">
        <v>30000</v>
      </c>
      <c r="C1151" s="443">
        <v>386</v>
      </c>
      <c r="D1151" s="321">
        <f t="shared" si="17"/>
        <v>-0.987</v>
      </c>
    </row>
    <row r="1152" ht="18.75" spans="1:4">
      <c r="A1152" s="440" t="s">
        <v>995</v>
      </c>
      <c r="B1152" s="441">
        <f>SUM(B1153:B1154)</f>
        <v>0</v>
      </c>
      <c r="C1152" s="441">
        <f>SUM(C1153:C1154)</f>
        <v>0</v>
      </c>
      <c r="D1152" s="321" t="str">
        <f t="shared" si="17"/>
        <v/>
      </c>
    </row>
    <row r="1153" ht="18.75" spans="1:4">
      <c r="A1153" s="440" t="s">
        <v>996</v>
      </c>
      <c r="B1153" s="443"/>
      <c r="C1153" s="443"/>
      <c r="D1153" s="321" t="str">
        <f t="shared" si="17"/>
        <v/>
      </c>
    </row>
    <row r="1154" ht="18.75" spans="1:4">
      <c r="A1154" s="440" t="s">
        <v>997</v>
      </c>
      <c r="B1154" s="443"/>
      <c r="C1154" s="443"/>
      <c r="D1154" s="321" t="str">
        <f t="shared" si="17"/>
        <v/>
      </c>
    </row>
    <row r="1155" ht="18.75" spans="1:4">
      <c r="A1155" s="440" t="s">
        <v>998</v>
      </c>
      <c r="B1155" s="441">
        <f>SUM(B1156:B1157)</f>
        <v>0</v>
      </c>
      <c r="C1155" s="441">
        <f>SUM(C1156:C1157)</f>
        <v>0</v>
      </c>
      <c r="D1155" s="321" t="str">
        <f t="shared" si="17"/>
        <v/>
      </c>
    </row>
    <row r="1156" ht="18.75" spans="1:4">
      <c r="A1156" s="440" t="s">
        <v>999</v>
      </c>
      <c r="B1156" s="443"/>
      <c r="C1156" s="443"/>
      <c r="D1156" s="321" t="str">
        <f t="shared" ref="D1156:D1219" si="18">IF(B1156&gt;0,C1156/B1156-1,IF(B1156&lt;0,-(C1156/B1156-1),""))</f>
        <v/>
      </c>
    </row>
    <row r="1157" ht="18.75" spans="1:4">
      <c r="A1157" s="440" t="s">
        <v>1000</v>
      </c>
      <c r="B1157" s="443"/>
      <c r="C1157" s="443"/>
      <c r="D1157" s="321" t="str">
        <f t="shared" si="18"/>
        <v/>
      </c>
    </row>
    <row r="1158" ht="18.75" spans="1:4">
      <c r="A1158" s="440" t="s">
        <v>1001</v>
      </c>
      <c r="B1158" s="441">
        <f>SUM(B1159:B1167)</f>
        <v>0</v>
      </c>
      <c r="C1158" s="441">
        <f>SUM(C1159:C1167)</f>
        <v>0</v>
      </c>
      <c r="D1158" s="321" t="str">
        <f t="shared" si="18"/>
        <v/>
      </c>
    </row>
    <row r="1159" ht="18.75" spans="1:4">
      <c r="A1159" s="440" t="s">
        <v>1002</v>
      </c>
      <c r="B1159" s="443"/>
      <c r="C1159" s="443"/>
      <c r="D1159" s="321" t="str">
        <f t="shared" si="18"/>
        <v/>
      </c>
    </row>
    <row r="1160" ht="18.75" spans="1:4">
      <c r="A1160" s="440" t="s">
        <v>1003</v>
      </c>
      <c r="B1160" s="443"/>
      <c r="C1160" s="443"/>
      <c r="D1160" s="321" t="str">
        <f t="shared" si="18"/>
        <v/>
      </c>
    </row>
    <row r="1161" ht="18.75" spans="1:4">
      <c r="A1161" s="440" t="s">
        <v>1004</v>
      </c>
      <c r="B1161" s="443"/>
      <c r="C1161" s="443"/>
      <c r="D1161" s="321" t="str">
        <f t="shared" si="18"/>
        <v/>
      </c>
    </row>
    <row r="1162" ht="18.75" spans="1:4">
      <c r="A1162" s="440" t="s">
        <v>1005</v>
      </c>
      <c r="B1162" s="443"/>
      <c r="C1162" s="443"/>
      <c r="D1162" s="321" t="str">
        <f t="shared" si="18"/>
        <v/>
      </c>
    </row>
    <row r="1163" ht="18.75" spans="1:4">
      <c r="A1163" s="440" t="s">
        <v>1006</v>
      </c>
      <c r="B1163" s="443"/>
      <c r="C1163" s="443"/>
      <c r="D1163" s="321" t="str">
        <f t="shared" si="18"/>
        <v/>
      </c>
    </row>
    <row r="1164" ht="18.75" spans="1:4">
      <c r="A1164" s="440" t="s">
        <v>782</v>
      </c>
      <c r="B1164" s="443"/>
      <c r="C1164" s="443"/>
      <c r="D1164" s="321" t="str">
        <f t="shared" si="18"/>
        <v/>
      </c>
    </row>
    <row r="1165" ht="18.75" spans="1:4">
      <c r="A1165" s="440" t="s">
        <v>1007</v>
      </c>
      <c r="B1165" s="443"/>
      <c r="C1165" s="443"/>
      <c r="D1165" s="321" t="str">
        <f t="shared" si="18"/>
        <v/>
      </c>
    </row>
    <row r="1166" ht="18.75" spans="1:4">
      <c r="A1166" s="440" t="s">
        <v>1008</v>
      </c>
      <c r="B1166" s="443"/>
      <c r="C1166" s="443"/>
      <c r="D1166" s="321" t="str">
        <f t="shared" si="18"/>
        <v/>
      </c>
    </row>
    <row r="1167" ht="18.75" spans="1:4">
      <c r="A1167" s="440" t="s">
        <v>1009</v>
      </c>
      <c r="B1167" s="443"/>
      <c r="C1167" s="443"/>
      <c r="D1167" s="321" t="str">
        <f t="shared" si="18"/>
        <v/>
      </c>
    </row>
    <row r="1168" ht="18.75" spans="1:4">
      <c r="A1168" s="440" t="s">
        <v>1010</v>
      </c>
      <c r="B1168" s="441">
        <f>SUM(B1169,B1196,B1211)</f>
        <v>1482</v>
      </c>
      <c r="C1168" s="441">
        <f>SUM(C1169,C1196,C1211)</f>
        <v>2428</v>
      </c>
      <c r="D1168" s="321">
        <f t="shared" si="18"/>
        <v>0.638</v>
      </c>
    </row>
    <row r="1169" ht="18.75" spans="1:4">
      <c r="A1169" s="440" t="s">
        <v>1011</v>
      </c>
      <c r="B1169" s="441">
        <f>SUM(B1170:B1195)</f>
        <v>1482</v>
      </c>
      <c r="C1169" s="441">
        <f>SUM(C1170:C1195)</f>
        <v>1428</v>
      </c>
      <c r="D1169" s="321">
        <f t="shared" si="18"/>
        <v>-0.036</v>
      </c>
    </row>
    <row r="1170" ht="18.75" spans="1:4">
      <c r="A1170" s="440" t="s">
        <v>137</v>
      </c>
      <c r="B1170" s="443">
        <v>32</v>
      </c>
      <c r="C1170" s="443">
        <v>311</v>
      </c>
      <c r="D1170" s="321">
        <f t="shared" si="18"/>
        <v>8.719</v>
      </c>
    </row>
    <row r="1171" ht="18.75" spans="1:4">
      <c r="A1171" s="440" t="s">
        <v>138</v>
      </c>
      <c r="B1171" s="443">
        <v>300</v>
      </c>
      <c r="C1171" s="443">
        <v>215</v>
      </c>
      <c r="D1171" s="321">
        <f t="shared" si="18"/>
        <v>-0.283</v>
      </c>
    </row>
    <row r="1172" ht="18.75" spans="1:4">
      <c r="A1172" s="440" t="s">
        <v>139</v>
      </c>
      <c r="B1172" s="443">
        <v>0</v>
      </c>
      <c r="C1172" s="443"/>
      <c r="D1172" s="321" t="str">
        <f t="shared" si="18"/>
        <v/>
      </c>
    </row>
    <row r="1173" ht="18.75" spans="1:4">
      <c r="A1173" s="440" t="s">
        <v>1012</v>
      </c>
      <c r="B1173" s="443">
        <v>176</v>
      </c>
      <c r="C1173" s="443">
        <v>354</v>
      </c>
      <c r="D1173" s="321">
        <f t="shared" si="18"/>
        <v>1.011</v>
      </c>
    </row>
    <row r="1174" ht="18.75" spans="1:4">
      <c r="A1174" s="440" t="s">
        <v>1013</v>
      </c>
      <c r="B1174" s="443">
        <v>573</v>
      </c>
      <c r="C1174" s="443">
        <v>110</v>
      </c>
      <c r="D1174" s="321">
        <f t="shared" si="18"/>
        <v>-0.808</v>
      </c>
    </row>
    <row r="1175" ht="18.75" spans="1:4">
      <c r="A1175" s="440" t="s">
        <v>1014</v>
      </c>
      <c r="B1175" s="443">
        <v>0</v>
      </c>
      <c r="C1175" s="443"/>
      <c r="D1175" s="321" t="str">
        <f t="shared" si="18"/>
        <v/>
      </c>
    </row>
    <row r="1176" ht="18.75" spans="1:4">
      <c r="A1176" s="440" t="s">
        <v>1015</v>
      </c>
      <c r="B1176" s="443">
        <v>170</v>
      </c>
      <c r="C1176" s="443">
        <v>111</v>
      </c>
      <c r="D1176" s="321">
        <f t="shared" si="18"/>
        <v>-0.347</v>
      </c>
    </row>
    <row r="1177" ht="18.75" spans="1:4">
      <c r="A1177" s="440" t="s">
        <v>1016</v>
      </c>
      <c r="B1177" s="443">
        <v>210</v>
      </c>
      <c r="C1177" s="443">
        <v>299</v>
      </c>
      <c r="D1177" s="321">
        <f t="shared" si="18"/>
        <v>0.424</v>
      </c>
    </row>
    <row r="1178" ht="18.75" spans="1:4">
      <c r="A1178" s="440" t="s">
        <v>1017</v>
      </c>
      <c r="B1178" s="443"/>
      <c r="C1178" s="443"/>
      <c r="D1178" s="321" t="str">
        <f t="shared" si="18"/>
        <v/>
      </c>
    </row>
    <row r="1179" ht="18.75" spans="1:4">
      <c r="A1179" s="440" t="s">
        <v>1018</v>
      </c>
      <c r="B1179" s="443"/>
      <c r="C1179" s="443"/>
      <c r="D1179" s="321" t="str">
        <f t="shared" si="18"/>
        <v/>
      </c>
    </row>
    <row r="1180" ht="18.75" spans="1:4">
      <c r="A1180" s="440" t="s">
        <v>1019</v>
      </c>
      <c r="B1180" s="443">
        <v>6</v>
      </c>
      <c r="C1180" s="443">
        <v>16</v>
      </c>
      <c r="D1180" s="321">
        <f t="shared" si="18"/>
        <v>1.667</v>
      </c>
    </row>
    <row r="1181" ht="18.75" spans="1:4">
      <c r="A1181" s="440" t="s">
        <v>1020</v>
      </c>
      <c r="B1181" s="443"/>
      <c r="C1181" s="443"/>
      <c r="D1181" s="321" t="str">
        <f t="shared" si="18"/>
        <v/>
      </c>
    </row>
    <row r="1182" ht="18.75" spans="1:4">
      <c r="A1182" s="440" t="s">
        <v>1021</v>
      </c>
      <c r="B1182" s="443"/>
      <c r="C1182" s="443"/>
      <c r="D1182" s="321" t="str">
        <f t="shared" si="18"/>
        <v/>
      </c>
    </row>
    <row r="1183" ht="18.75" spans="1:4">
      <c r="A1183" s="440" t="s">
        <v>1022</v>
      </c>
      <c r="B1183" s="443"/>
      <c r="C1183" s="443"/>
      <c r="D1183" s="321" t="str">
        <f t="shared" si="18"/>
        <v/>
      </c>
    </row>
    <row r="1184" ht="18.75" spans="1:4">
      <c r="A1184" s="440" t="s">
        <v>1023</v>
      </c>
      <c r="B1184" s="443"/>
      <c r="C1184" s="443"/>
      <c r="D1184" s="321" t="str">
        <f t="shared" si="18"/>
        <v/>
      </c>
    </row>
    <row r="1185" ht="33" spans="1:4">
      <c r="A1185" s="440" t="s">
        <v>1024</v>
      </c>
      <c r="B1185" s="443"/>
      <c r="C1185" s="443"/>
      <c r="D1185" s="321" t="str">
        <f t="shared" si="18"/>
        <v/>
      </c>
    </row>
    <row r="1186" ht="18.75" spans="1:4">
      <c r="A1186" s="440" t="s">
        <v>1025</v>
      </c>
      <c r="B1186" s="443"/>
      <c r="C1186" s="443"/>
      <c r="D1186" s="321" t="str">
        <f t="shared" si="18"/>
        <v/>
      </c>
    </row>
    <row r="1187" ht="18.75" spans="1:4">
      <c r="A1187" s="440" t="s">
        <v>1026</v>
      </c>
      <c r="B1187" s="443"/>
      <c r="C1187" s="443"/>
      <c r="D1187" s="321" t="str">
        <f t="shared" si="18"/>
        <v/>
      </c>
    </row>
    <row r="1188" ht="18.75" spans="1:4">
      <c r="A1188" s="440" t="s">
        <v>1027</v>
      </c>
      <c r="B1188" s="443"/>
      <c r="C1188" s="443"/>
      <c r="D1188" s="321" t="str">
        <f t="shared" si="18"/>
        <v/>
      </c>
    </row>
    <row r="1189" ht="18.75" spans="1:4">
      <c r="A1189" s="440" t="s">
        <v>1028</v>
      </c>
      <c r="B1189" s="443"/>
      <c r="C1189" s="443"/>
      <c r="D1189" s="321" t="str">
        <f t="shared" si="18"/>
        <v/>
      </c>
    </row>
    <row r="1190" ht="18.75" spans="1:4">
      <c r="A1190" s="440" t="s">
        <v>1029</v>
      </c>
      <c r="B1190" s="443"/>
      <c r="C1190" s="443"/>
      <c r="D1190" s="321" t="str">
        <f t="shared" si="18"/>
        <v/>
      </c>
    </row>
    <row r="1191" ht="18.75" spans="1:4">
      <c r="A1191" s="440" t="s">
        <v>1030</v>
      </c>
      <c r="B1191" s="443"/>
      <c r="C1191" s="443"/>
      <c r="D1191" s="321" t="str">
        <f t="shared" si="18"/>
        <v/>
      </c>
    </row>
    <row r="1192" ht="18.75" spans="1:4">
      <c r="A1192" s="440" t="s">
        <v>1031</v>
      </c>
      <c r="B1192" s="443"/>
      <c r="C1192" s="443"/>
      <c r="D1192" s="321" t="str">
        <f t="shared" si="18"/>
        <v/>
      </c>
    </row>
    <row r="1193" ht="18.75" spans="1:4">
      <c r="A1193" s="440" t="s">
        <v>1032</v>
      </c>
      <c r="B1193" s="443"/>
      <c r="C1193" s="443"/>
      <c r="D1193" s="321" t="str">
        <f t="shared" si="18"/>
        <v/>
      </c>
    </row>
    <row r="1194" ht="18.75" spans="1:4">
      <c r="A1194" s="440" t="s">
        <v>146</v>
      </c>
      <c r="B1194" s="443">
        <v>14</v>
      </c>
      <c r="C1194" s="443">
        <v>11</v>
      </c>
      <c r="D1194" s="321">
        <f t="shared" si="18"/>
        <v>-0.214</v>
      </c>
    </row>
    <row r="1195" ht="18.75" spans="1:4">
      <c r="A1195" s="440" t="s">
        <v>1033</v>
      </c>
      <c r="B1195" s="443">
        <v>1</v>
      </c>
      <c r="C1195" s="443">
        <v>1</v>
      </c>
      <c r="D1195" s="321">
        <f t="shared" si="18"/>
        <v>0</v>
      </c>
    </row>
    <row r="1196" ht="18.75" spans="1:4">
      <c r="A1196" s="440" t="s">
        <v>1034</v>
      </c>
      <c r="B1196" s="441">
        <f>SUM(B1197:B1210)</f>
        <v>0</v>
      </c>
      <c r="C1196" s="441">
        <f>SUM(C1197:C1210)</f>
        <v>0</v>
      </c>
      <c r="D1196" s="321" t="str">
        <f t="shared" si="18"/>
        <v/>
      </c>
    </row>
    <row r="1197" ht="18.75" spans="1:4">
      <c r="A1197" s="440" t="s">
        <v>137</v>
      </c>
      <c r="B1197" s="443"/>
      <c r="C1197" s="443"/>
      <c r="D1197" s="321" t="str">
        <f t="shared" si="18"/>
        <v/>
      </c>
    </row>
    <row r="1198" ht="18.75" spans="1:4">
      <c r="A1198" s="440" t="s">
        <v>138</v>
      </c>
      <c r="B1198" s="443"/>
      <c r="C1198" s="443"/>
      <c r="D1198" s="321" t="str">
        <f t="shared" si="18"/>
        <v/>
      </c>
    </row>
    <row r="1199" ht="18.75" spans="1:4">
      <c r="A1199" s="440" t="s">
        <v>139</v>
      </c>
      <c r="B1199" s="443"/>
      <c r="C1199" s="443"/>
      <c r="D1199" s="321" t="str">
        <f t="shared" si="18"/>
        <v/>
      </c>
    </row>
    <row r="1200" ht="18.75" spans="1:4">
      <c r="A1200" s="440" t="s">
        <v>1035</v>
      </c>
      <c r="B1200" s="443"/>
      <c r="C1200" s="443"/>
      <c r="D1200" s="321" t="str">
        <f t="shared" si="18"/>
        <v/>
      </c>
    </row>
    <row r="1201" ht="18.75" spans="1:4">
      <c r="A1201" s="440" t="s">
        <v>1036</v>
      </c>
      <c r="B1201" s="443"/>
      <c r="C1201" s="443"/>
      <c r="D1201" s="321" t="str">
        <f t="shared" si="18"/>
        <v/>
      </c>
    </row>
    <row r="1202" ht="18.75" spans="1:4">
      <c r="A1202" s="440" t="s">
        <v>1037</v>
      </c>
      <c r="B1202" s="443"/>
      <c r="C1202" s="443"/>
      <c r="D1202" s="321" t="str">
        <f t="shared" si="18"/>
        <v/>
      </c>
    </row>
    <row r="1203" ht="18.75" spans="1:4">
      <c r="A1203" s="440" t="s">
        <v>1038</v>
      </c>
      <c r="B1203" s="443"/>
      <c r="C1203" s="443"/>
      <c r="D1203" s="321" t="str">
        <f t="shared" si="18"/>
        <v/>
      </c>
    </row>
    <row r="1204" ht="18.75" spans="1:4">
      <c r="A1204" s="440" t="s">
        <v>1039</v>
      </c>
      <c r="B1204" s="443"/>
      <c r="C1204" s="443"/>
      <c r="D1204" s="321" t="str">
        <f t="shared" si="18"/>
        <v/>
      </c>
    </row>
    <row r="1205" ht="18.75" spans="1:4">
      <c r="A1205" s="440" t="s">
        <v>1040</v>
      </c>
      <c r="B1205" s="443"/>
      <c r="C1205" s="443"/>
      <c r="D1205" s="321" t="str">
        <f t="shared" si="18"/>
        <v/>
      </c>
    </row>
    <row r="1206" ht="18.75" spans="1:4">
      <c r="A1206" s="440" t="s">
        <v>1041</v>
      </c>
      <c r="B1206" s="443"/>
      <c r="C1206" s="443"/>
      <c r="D1206" s="321" t="str">
        <f t="shared" si="18"/>
        <v/>
      </c>
    </row>
    <row r="1207" ht="18.75" spans="1:4">
      <c r="A1207" s="440" t="s">
        <v>1042</v>
      </c>
      <c r="B1207" s="443"/>
      <c r="C1207" s="443"/>
      <c r="D1207" s="321" t="str">
        <f t="shared" si="18"/>
        <v/>
      </c>
    </row>
    <row r="1208" ht="18.75" spans="1:4">
      <c r="A1208" s="440" t="s">
        <v>1043</v>
      </c>
      <c r="B1208" s="443"/>
      <c r="C1208" s="443"/>
      <c r="D1208" s="321" t="str">
        <f t="shared" si="18"/>
        <v/>
      </c>
    </row>
    <row r="1209" ht="18.75" spans="1:4">
      <c r="A1209" s="440" t="s">
        <v>1044</v>
      </c>
      <c r="B1209" s="443"/>
      <c r="C1209" s="443"/>
      <c r="D1209" s="321" t="str">
        <f t="shared" si="18"/>
        <v/>
      </c>
    </row>
    <row r="1210" ht="18.75" spans="1:4">
      <c r="A1210" s="440" t="s">
        <v>1045</v>
      </c>
      <c r="B1210" s="443"/>
      <c r="C1210" s="443"/>
      <c r="D1210" s="321" t="str">
        <f t="shared" si="18"/>
        <v/>
      </c>
    </row>
    <row r="1211" ht="18.75" spans="1:4">
      <c r="A1211" s="440" t="s">
        <v>1046</v>
      </c>
      <c r="B1211" s="441">
        <f>SUM(B1212)</f>
        <v>0</v>
      </c>
      <c r="C1211" s="441">
        <f>SUM(C1212)</f>
        <v>1000</v>
      </c>
      <c r="D1211" s="321" t="str">
        <f t="shared" si="18"/>
        <v/>
      </c>
    </row>
    <row r="1212" ht="18.75" spans="1:4">
      <c r="A1212" s="440" t="s">
        <v>1047</v>
      </c>
      <c r="B1212" s="443"/>
      <c r="C1212" s="443">
        <v>1000</v>
      </c>
      <c r="D1212" s="321" t="str">
        <f t="shared" si="18"/>
        <v/>
      </c>
    </row>
    <row r="1213" ht="18.75" spans="1:4">
      <c r="A1213" s="440" t="s">
        <v>1048</v>
      </c>
      <c r="B1213" s="441">
        <f>SUM(B1214,B1224,B1228)</f>
        <v>828</v>
      </c>
      <c r="C1213" s="441">
        <f>SUM(C1214,C1224,C1228)</f>
        <v>1274</v>
      </c>
      <c r="D1213" s="321">
        <f t="shared" si="18"/>
        <v>0.539</v>
      </c>
    </row>
    <row r="1214" ht="18.75" spans="1:4">
      <c r="A1214" s="440" t="s">
        <v>1049</v>
      </c>
      <c r="B1214" s="441">
        <f>SUM(B1215:B1223)</f>
        <v>223</v>
      </c>
      <c r="C1214" s="441">
        <f>SUM(C1215:C1223)</f>
        <v>623</v>
      </c>
      <c r="D1214" s="321">
        <f t="shared" si="18"/>
        <v>1.794</v>
      </c>
    </row>
    <row r="1215" ht="18.75" spans="1:4">
      <c r="A1215" s="440" t="s">
        <v>1050</v>
      </c>
      <c r="B1215" s="443"/>
      <c r="C1215" s="443"/>
      <c r="D1215" s="321" t="str">
        <f t="shared" si="18"/>
        <v/>
      </c>
    </row>
    <row r="1216" ht="18.75" spans="1:4">
      <c r="A1216" s="440" t="s">
        <v>1051</v>
      </c>
      <c r="B1216" s="443">
        <v>0</v>
      </c>
      <c r="C1216" s="443"/>
      <c r="D1216" s="321" t="str">
        <f t="shared" si="18"/>
        <v/>
      </c>
    </row>
    <row r="1217" ht="18.75" spans="1:4">
      <c r="A1217" s="440" t="s">
        <v>1052</v>
      </c>
      <c r="B1217" s="443">
        <v>0</v>
      </c>
      <c r="C1217" s="443"/>
      <c r="D1217" s="321" t="str">
        <f t="shared" si="18"/>
        <v/>
      </c>
    </row>
    <row r="1218" ht="18.75" spans="1:4">
      <c r="A1218" s="440" t="s">
        <v>1053</v>
      </c>
      <c r="B1218" s="443">
        <v>130</v>
      </c>
      <c r="C1218" s="443">
        <v>60</v>
      </c>
      <c r="D1218" s="321">
        <f t="shared" si="18"/>
        <v>-0.538</v>
      </c>
    </row>
    <row r="1219" ht="18.75" spans="1:4">
      <c r="A1219" s="440" t="s">
        <v>1054</v>
      </c>
      <c r="B1219" s="443"/>
      <c r="C1219" s="443"/>
      <c r="D1219" s="321" t="str">
        <f t="shared" si="18"/>
        <v/>
      </c>
    </row>
    <row r="1220" ht="18.75" spans="1:4">
      <c r="A1220" s="449" t="s">
        <v>1055</v>
      </c>
      <c r="B1220" s="446">
        <v>0</v>
      </c>
      <c r="C1220" s="446"/>
      <c r="D1220" s="321" t="str">
        <f t="shared" ref="D1220:D1283" si="19">IF(B1220&gt;0,C1220/B1220-1,IF(B1220&lt;0,-(C1220/B1220-1),""))</f>
        <v/>
      </c>
    </row>
    <row r="1221" ht="18.75" spans="1:4">
      <c r="A1221" s="449" t="s">
        <v>1056</v>
      </c>
      <c r="B1221" s="446">
        <v>0</v>
      </c>
      <c r="C1221" s="446"/>
      <c r="D1221" s="321" t="str">
        <f t="shared" si="19"/>
        <v/>
      </c>
    </row>
    <row r="1222" ht="18.75" spans="1:4">
      <c r="A1222" s="449" t="s">
        <v>1057</v>
      </c>
      <c r="B1222" s="446">
        <v>0</v>
      </c>
      <c r="C1222" s="446"/>
      <c r="D1222" s="321" t="str">
        <f t="shared" si="19"/>
        <v/>
      </c>
    </row>
    <row r="1223" ht="18.75" spans="1:4">
      <c r="A1223" s="440" t="s">
        <v>1058</v>
      </c>
      <c r="B1223" s="443">
        <v>93</v>
      </c>
      <c r="C1223" s="443">
        <v>563</v>
      </c>
      <c r="D1223" s="321">
        <f t="shared" si="19"/>
        <v>5.054</v>
      </c>
    </row>
    <row r="1224" ht="18.75" spans="1:4">
      <c r="A1224" s="440" t="s">
        <v>1059</v>
      </c>
      <c r="B1224" s="441">
        <f>SUM(B1225:B1227)</f>
        <v>605</v>
      </c>
      <c r="C1224" s="441">
        <f>SUM(C1225:C1227)</f>
        <v>611</v>
      </c>
      <c r="D1224" s="321">
        <f t="shared" si="19"/>
        <v>0.01</v>
      </c>
    </row>
    <row r="1225" ht="18.75" spans="1:4">
      <c r="A1225" s="440" t="s">
        <v>1060</v>
      </c>
      <c r="B1225" s="443">
        <v>605</v>
      </c>
      <c r="C1225" s="443">
        <v>611</v>
      </c>
      <c r="D1225" s="321">
        <f t="shared" si="19"/>
        <v>0.01</v>
      </c>
    </row>
    <row r="1226" ht="18.75" spans="1:4">
      <c r="A1226" s="440" t="s">
        <v>1061</v>
      </c>
      <c r="B1226" s="443"/>
      <c r="C1226" s="443"/>
      <c r="D1226" s="321" t="str">
        <f t="shared" si="19"/>
        <v/>
      </c>
    </row>
    <row r="1227" ht="18.75" spans="1:4">
      <c r="A1227" s="440" t="s">
        <v>1062</v>
      </c>
      <c r="B1227" s="443"/>
      <c r="C1227" s="443"/>
      <c r="D1227" s="321" t="str">
        <f t="shared" si="19"/>
        <v/>
      </c>
    </row>
    <row r="1228" ht="18.75" spans="1:4">
      <c r="A1228" s="440" t="s">
        <v>1063</v>
      </c>
      <c r="B1228" s="441">
        <f>SUM(B1229:B1231)</f>
        <v>0</v>
      </c>
      <c r="C1228" s="441">
        <f>SUM(C1229:C1231)</f>
        <v>40</v>
      </c>
      <c r="D1228" s="321" t="str">
        <f t="shared" si="19"/>
        <v/>
      </c>
    </row>
    <row r="1229" ht="18.75" spans="1:4">
      <c r="A1229" s="440" t="s">
        <v>1064</v>
      </c>
      <c r="B1229" s="443"/>
      <c r="C1229" s="443"/>
      <c r="D1229" s="321" t="str">
        <f t="shared" si="19"/>
        <v/>
      </c>
    </row>
    <row r="1230" ht="18.75" spans="1:4">
      <c r="A1230" s="440" t="s">
        <v>1065</v>
      </c>
      <c r="B1230" s="443"/>
      <c r="C1230" s="443"/>
      <c r="D1230" s="321" t="str">
        <f t="shared" si="19"/>
        <v/>
      </c>
    </row>
    <row r="1231" ht="18.75" spans="1:4">
      <c r="A1231" s="440" t="s">
        <v>1066</v>
      </c>
      <c r="B1231" s="443"/>
      <c r="C1231" s="443">
        <v>40</v>
      </c>
      <c r="D1231" s="321" t="str">
        <f t="shared" si="19"/>
        <v/>
      </c>
    </row>
    <row r="1232" ht="18.75" spans="1:4">
      <c r="A1232" s="440" t="s">
        <v>1067</v>
      </c>
      <c r="B1232" s="441">
        <f>SUM(B1233,B1251,B1258,B1264)</f>
        <v>0</v>
      </c>
      <c r="C1232" s="441">
        <f>SUM(C1233,C1251,C1258,C1264)</f>
        <v>0</v>
      </c>
      <c r="D1232" s="321" t="str">
        <f t="shared" si="19"/>
        <v/>
      </c>
    </row>
    <row r="1233" ht="18.75" spans="1:4">
      <c r="A1233" s="440" t="s">
        <v>1068</v>
      </c>
      <c r="B1233" s="441">
        <f>SUM(B1234:B1250)</f>
        <v>0</v>
      </c>
      <c r="C1233" s="441">
        <f>SUM(C1234:C1250)</f>
        <v>0</v>
      </c>
      <c r="D1233" s="321" t="str">
        <f t="shared" si="19"/>
        <v/>
      </c>
    </row>
    <row r="1234" ht="18.75" spans="1:4">
      <c r="A1234" s="440" t="s">
        <v>137</v>
      </c>
      <c r="B1234" s="443"/>
      <c r="C1234" s="443"/>
      <c r="D1234" s="321" t="str">
        <f t="shared" si="19"/>
        <v/>
      </c>
    </row>
    <row r="1235" ht="18.75" spans="1:4">
      <c r="A1235" s="440" t="s">
        <v>138</v>
      </c>
      <c r="B1235" s="443"/>
      <c r="C1235" s="443"/>
      <c r="D1235" s="321" t="str">
        <f t="shared" si="19"/>
        <v/>
      </c>
    </row>
    <row r="1236" ht="18.75" spans="1:4">
      <c r="A1236" s="440" t="s">
        <v>139</v>
      </c>
      <c r="B1236" s="443"/>
      <c r="C1236" s="443"/>
      <c r="D1236" s="321" t="str">
        <f t="shared" si="19"/>
        <v/>
      </c>
    </row>
    <row r="1237" ht="18.75" spans="1:4">
      <c r="A1237" s="440" t="s">
        <v>1069</v>
      </c>
      <c r="B1237" s="443"/>
      <c r="C1237" s="443"/>
      <c r="D1237" s="321" t="str">
        <f t="shared" si="19"/>
        <v/>
      </c>
    </row>
    <row r="1238" ht="18.75" spans="1:4">
      <c r="A1238" s="440" t="s">
        <v>1070</v>
      </c>
      <c r="B1238" s="443"/>
      <c r="C1238" s="443"/>
      <c r="D1238" s="321" t="str">
        <f t="shared" si="19"/>
        <v/>
      </c>
    </row>
    <row r="1239" ht="18.75" spans="1:4">
      <c r="A1239" s="440" t="s">
        <v>1071</v>
      </c>
      <c r="B1239" s="443"/>
      <c r="C1239" s="443"/>
      <c r="D1239" s="321" t="str">
        <f t="shared" si="19"/>
        <v/>
      </c>
    </row>
    <row r="1240" ht="18.75" spans="1:4">
      <c r="A1240" s="440" t="s">
        <v>1072</v>
      </c>
      <c r="B1240" s="443"/>
      <c r="C1240" s="443"/>
      <c r="D1240" s="321" t="str">
        <f t="shared" si="19"/>
        <v/>
      </c>
    </row>
    <row r="1241" ht="18.75" spans="1:4">
      <c r="A1241" s="440" t="s">
        <v>1073</v>
      </c>
      <c r="B1241" s="443"/>
      <c r="C1241" s="443"/>
      <c r="D1241" s="321" t="str">
        <f t="shared" si="19"/>
        <v/>
      </c>
    </row>
    <row r="1242" ht="18.75" spans="1:4">
      <c r="A1242" s="440" t="s">
        <v>1074</v>
      </c>
      <c r="B1242" s="443"/>
      <c r="C1242" s="443"/>
      <c r="D1242" s="321" t="str">
        <f t="shared" si="19"/>
        <v/>
      </c>
    </row>
    <row r="1243" ht="18.75" spans="1:4">
      <c r="A1243" s="440" t="s">
        <v>1075</v>
      </c>
      <c r="B1243" s="443"/>
      <c r="C1243" s="443"/>
      <c r="D1243" s="321" t="str">
        <f t="shared" si="19"/>
        <v/>
      </c>
    </row>
    <row r="1244" ht="18.75" spans="1:4">
      <c r="A1244" s="440" t="s">
        <v>1076</v>
      </c>
      <c r="B1244" s="443"/>
      <c r="C1244" s="443"/>
      <c r="D1244" s="321" t="str">
        <f t="shared" si="19"/>
        <v/>
      </c>
    </row>
    <row r="1245" ht="18.75" spans="1:4">
      <c r="A1245" s="440" t="s">
        <v>1077</v>
      </c>
      <c r="B1245" s="443"/>
      <c r="C1245" s="443"/>
      <c r="D1245" s="321" t="str">
        <f t="shared" si="19"/>
        <v/>
      </c>
    </row>
    <row r="1246" ht="18.75" spans="1:4">
      <c r="A1246" s="440" t="s">
        <v>1078</v>
      </c>
      <c r="B1246" s="443"/>
      <c r="C1246" s="443"/>
      <c r="D1246" s="321" t="str">
        <f t="shared" si="19"/>
        <v/>
      </c>
    </row>
    <row r="1247" ht="18.75" spans="1:4">
      <c r="A1247" s="440" t="s">
        <v>1079</v>
      </c>
      <c r="B1247" s="443"/>
      <c r="C1247" s="443"/>
      <c r="D1247" s="321" t="str">
        <f t="shared" si="19"/>
        <v/>
      </c>
    </row>
    <row r="1248" ht="18.75" spans="1:4">
      <c r="A1248" s="440" t="s">
        <v>1080</v>
      </c>
      <c r="B1248" s="443"/>
      <c r="C1248" s="443"/>
      <c r="D1248" s="321" t="str">
        <f t="shared" si="19"/>
        <v/>
      </c>
    </row>
    <row r="1249" ht="18.75" spans="1:4">
      <c r="A1249" s="440" t="s">
        <v>146</v>
      </c>
      <c r="B1249" s="443"/>
      <c r="C1249" s="443"/>
      <c r="D1249" s="321" t="str">
        <f t="shared" si="19"/>
        <v/>
      </c>
    </row>
    <row r="1250" ht="18.75" spans="1:4">
      <c r="A1250" s="440" t="s">
        <v>1081</v>
      </c>
      <c r="B1250" s="443"/>
      <c r="C1250" s="443"/>
      <c r="D1250" s="321" t="str">
        <f t="shared" si="19"/>
        <v/>
      </c>
    </row>
    <row r="1251" ht="18.75" spans="1:4">
      <c r="A1251" s="440" t="s">
        <v>1082</v>
      </c>
      <c r="B1251" s="441">
        <f>SUM(B1252:B1257)</f>
        <v>0</v>
      </c>
      <c r="C1251" s="441">
        <f>SUM(C1252:C1257)</f>
        <v>0</v>
      </c>
      <c r="D1251" s="321" t="str">
        <f t="shared" si="19"/>
        <v/>
      </c>
    </row>
    <row r="1252" ht="18.75" spans="1:4">
      <c r="A1252" s="440" t="s">
        <v>1083</v>
      </c>
      <c r="B1252" s="443"/>
      <c r="C1252" s="443"/>
      <c r="D1252" s="321" t="str">
        <f t="shared" si="19"/>
        <v/>
      </c>
    </row>
    <row r="1253" ht="18.75" spans="1:4">
      <c r="A1253" s="440" t="s">
        <v>1084</v>
      </c>
      <c r="B1253" s="443"/>
      <c r="C1253" s="443"/>
      <c r="D1253" s="321" t="str">
        <f t="shared" si="19"/>
        <v/>
      </c>
    </row>
    <row r="1254" ht="18.75" spans="1:4">
      <c r="A1254" s="440" t="s">
        <v>1085</v>
      </c>
      <c r="B1254" s="443"/>
      <c r="C1254" s="443"/>
      <c r="D1254" s="321" t="str">
        <f t="shared" si="19"/>
        <v/>
      </c>
    </row>
    <row r="1255" ht="18.75" spans="1:4">
      <c r="A1255" s="440" t="s">
        <v>1086</v>
      </c>
      <c r="B1255" s="443"/>
      <c r="C1255" s="443"/>
      <c r="D1255" s="321" t="str">
        <f t="shared" si="19"/>
        <v/>
      </c>
    </row>
    <row r="1256" ht="18.75" spans="1:4">
      <c r="A1256" s="440" t="s">
        <v>1087</v>
      </c>
      <c r="B1256" s="443"/>
      <c r="C1256" s="443"/>
      <c r="D1256" s="321" t="str">
        <f t="shared" si="19"/>
        <v/>
      </c>
    </row>
    <row r="1257" ht="18.75" spans="1:4">
      <c r="A1257" s="440" t="s">
        <v>1088</v>
      </c>
      <c r="B1257" s="443"/>
      <c r="C1257" s="443"/>
      <c r="D1257" s="321" t="str">
        <f t="shared" si="19"/>
        <v/>
      </c>
    </row>
    <row r="1258" ht="18.75" spans="1:4">
      <c r="A1258" s="440" t="s">
        <v>1089</v>
      </c>
      <c r="B1258" s="441">
        <f>SUM(B1259:B1263)</f>
        <v>0</v>
      </c>
      <c r="C1258" s="441">
        <f>SUM(C1259:C1263)</f>
        <v>0</v>
      </c>
      <c r="D1258" s="321" t="str">
        <f t="shared" si="19"/>
        <v/>
      </c>
    </row>
    <row r="1259" ht="18.75" spans="1:4">
      <c r="A1259" s="440" t="s">
        <v>1090</v>
      </c>
      <c r="B1259" s="443"/>
      <c r="C1259" s="443"/>
      <c r="D1259" s="321" t="str">
        <f t="shared" si="19"/>
        <v/>
      </c>
    </row>
    <row r="1260" ht="18.75" spans="1:4">
      <c r="A1260" s="440" t="s">
        <v>1091</v>
      </c>
      <c r="B1260" s="443"/>
      <c r="C1260" s="443"/>
      <c r="D1260" s="321" t="str">
        <f t="shared" si="19"/>
        <v/>
      </c>
    </row>
    <row r="1261" ht="18.75" spans="1:4">
      <c r="A1261" s="440" t="s">
        <v>1092</v>
      </c>
      <c r="B1261" s="443"/>
      <c r="C1261" s="443"/>
      <c r="D1261" s="321" t="str">
        <f t="shared" si="19"/>
        <v/>
      </c>
    </row>
    <row r="1262" ht="18.75" spans="1:4">
      <c r="A1262" s="440" t="s">
        <v>1093</v>
      </c>
      <c r="B1262" s="443"/>
      <c r="C1262" s="443"/>
      <c r="D1262" s="321" t="str">
        <f t="shared" si="19"/>
        <v/>
      </c>
    </row>
    <row r="1263" ht="18.75" spans="1:4">
      <c r="A1263" s="440" t="s">
        <v>1094</v>
      </c>
      <c r="B1263" s="443"/>
      <c r="C1263" s="443"/>
      <c r="D1263" s="321" t="str">
        <f t="shared" si="19"/>
        <v/>
      </c>
    </row>
    <row r="1264" ht="18.75" spans="1:4">
      <c r="A1264" s="440" t="s">
        <v>1095</v>
      </c>
      <c r="B1264" s="441">
        <f>SUM(B1265:B1276)</f>
        <v>0</v>
      </c>
      <c r="C1264" s="441">
        <f>SUM(C1265:C1276)</f>
        <v>0</v>
      </c>
      <c r="D1264" s="321" t="str">
        <f t="shared" si="19"/>
        <v/>
      </c>
    </row>
    <row r="1265" ht="18.75" spans="1:4">
      <c r="A1265" s="440" t="s">
        <v>1096</v>
      </c>
      <c r="B1265" s="443"/>
      <c r="C1265" s="443"/>
      <c r="D1265" s="321" t="str">
        <f t="shared" si="19"/>
        <v/>
      </c>
    </row>
    <row r="1266" ht="18.75" spans="1:4">
      <c r="A1266" s="440" t="s">
        <v>1097</v>
      </c>
      <c r="B1266" s="443"/>
      <c r="C1266" s="443"/>
      <c r="D1266" s="321" t="str">
        <f t="shared" si="19"/>
        <v/>
      </c>
    </row>
    <row r="1267" ht="18.75" spans="1:4">
      <c r="A1267" s="440" t="s">
        <v>1098</v>
      </c>
      <c r="B1267" s="443"/>
      <c r="C1267" s="443"/>
      <c r="D1267" s="321" t="str">
        <f t="shared" si="19"/>
        <v/>
      </c>
    </row>
    <row r="1268" ht="18.75" spans="1:4">
      <c r="A1268" s="440" t="s">
        <v>1099</v>
      </c>
      <c r="B1268" s="443"/>
      <c r="C1268" s="443"/>
      <c r="D1268" s="321" t="str">
        <f t="shared" si="19"/>
        <v/>
      </c>
    </row>
    <row r="1269" ht="18.75" spans="1:4">
      <c r="A1269" s="440" t="s">
        <v>1100</v>
      </c>
      <c r="B1269" s="443"/>
      <c r="C1269" s="443"/>
      <c r="D1269" s="321" t="str">
        <f t="shared" si="19"/>
        <v/>
      </c>
    </row>
    <row r="1270" ht="18.75" spans="1:4">
      <c r="A1270" s="440" t="s">
        <v>1101</v>
      </c>
      <c r="B1270" s="443"/>
      <c r="C1270" s="443"/>
      <c r="D1270" s="321" t="str">
        <f t="shared" si="19"/>
        <v/>
      </c>
    </row>
    <row r="1271" ht="18.75" spans="1:4">
      <c r="A1271" s="440" t="s">
        <v>1102</v>
      </c>
      <c r="B1271" s="443"/>
      <c r="C1271" s="443"/>
      <c r="D1271" s="321" t="str">
        <f t="shared" si="19"/>
        <v/>
      </c>
    </row>
    <row r="1272" ht="18.75" spans="1:4">
      <c r="A1272" s="440" t="s">
        <v>1103</v>
      </c>
      <c r="B1272" s="443"/>
      <c r="C1272" s="443"/>
      <c r="D1272" s="321" t="str">
        <f t="shared" si="19"/>
        <v/>
      </c>
    </row>
    <row r="1273" ht="18.75" spans="1:4">
      <c r="A1273" s="440" t="s">
        <v>1104</v>
      </c>
      <c r="B1273" s="443"/>
      <c r="C1273" s="443"/>
      <c r="D1273" s="321" t="str">
        <f t="shared" si="19"/>
        <v/>
      </c>
    </row>
    <row r="1274" ht="18.75" spans="1:4">
      <c r="A1274" s="440" t="s">
        <v>1105</v>
      </c>
      <c r="B1274" s="443"/>
      <c r="C1274" s="443"/>
      <c r="D1274" s="321" t="str">
        <f t="shared" si="19"/>
        <v/>
      </c>
    </row>
    <row r="1275" ht="18.75" spans="1:4">
      <c r="A1275" s="440" t="s">
        <v>1106</v>
      </c>
      <c r="B1275" s="443"/>
      <c r="C1275" s="443"/>
      <c r="D1275" s="321" t="str">
        <f t="shared" si="19"/>
        <v/>
      </c>
    </row>
    <row r="1276" ht="18.75" spans="1:4">
      <c r="A1276" s="440" t="s">
        <v>1107</v>
      </c>
      <c r="B1276" s="443"/>
      <c r="C1276" s="443"/>
      <c r="D1276" s="321" t="str">
        <f t="shared" si="19"/>
        <v/>
      </c>
    </row>
    <row r="1277" ht="18.75" spans="1:4">
      <c r="A1277" s="440" t="s">
        <v>1108</v>
      </c>
      <c r="B1277" s="441">
        <f>SUM(B1278,B1289,B1296,B1304,B1317,B1321,B1325)</f>
        <v>2566</v>
      </c>
      <c r="C1277" s="441">
        <f>SUM(C1278,C1289,C1296,C1304,C1317,C1321,C1325)</f>
        <v>2575</v>
      </c>
      <c r="D1277" s="321">
        <f t="shared" si="19"/>
        <v>0.004</v>
      </c>
    </row>
    <row r="1278" ht="18.75" spans="1:4">
      <c r="A1278" s="440" t="s">
        <v>1109</v>
      </c>
      <c r="B1278" s="441">
        <f>SUM(B1279:B1288)</f>
        <v>587</v>
      </c>
      <c r="C1278" s="441">
        <f>SUM(C1279:C1288)</f>
        <v>491</v>
      </c>
      <c r="D1278" s="321">
        <f t="shared" si="19"/>
        <v>-0.164</v>
      </c>
    </row>
    <row r="1279" ht="18.75" spans="1:4">
      <c r="A1279" s="440" t="s">
        <v>137</v>
      </c>
      <c r="B1279" s="443">
        <v>223</v>
      </c>
      <c r="C1279" s="443"/>
      <c r="D1279" s="321">
        <f t="shared" si="19"/>
        <v>-1</v>
      </c>
    </row>
    <row r="1280" ht="18.75" spans="1:4">
      <c r="A1280" s="440" t="s">
        <v>138</v>
      </c>
      <c r="B1280" s="443">
        <v>15</v>
      </c>
      <c r="C1280" s="443">
        <v>4</v>
      </c>
      <c r="D1280" s="321">
        <f t="shared" si="19"/>
        <v>-0.733</v>
      </c>
    </row>
    <row r="1281" ht="18.75" spans="1:4">
      <c r="A1281" s="440" t="s">
        <v>139</v>
      </c>
      <c r="B1281" s="443">
        <v>0</v>
      </c>
      <c r="C1281" s="443"/>
      <c r="D1281" s="321" t="str">
        <f t="shared" si="19"/>
        <v/>
      </c>
    </row>
    <row r="1282" ht="18.75" spans="1:4">
      <c r="A1282" s="440" t="s">
        <v>1110</v>
      </c>
      <c r="B1282" s="443">
        <v>20</v>
      </c>
      <c r="C1282" s="443">
        <v>25</v>
      </c>
      <c r="D1282" s="321">
        <f t="shared" si="19"/>
        <v>0.25</v>
      </c>
    </row>
    <row r="1283" ht="18.75" spans="1:4">
      <c r="A1283" s="440" t="s">
        <v>1111</v>
      </c>
      <c r="B1283" s="443">
        <v>0</v>
      </c>
      <c r="C1283" s="443"/>
      <c r="D1283" s="321" t="str">
        <f t="shared" si="19"/>
        <v/>
      </c>
    </row>
    <row r="1284" ht="18.75" spans="1:4">
      <c r="A1284" s="440" t="s">
        <v>1112</v>
      </c>
      <c r="B1284" s="443">
        <v>189</v>
      </c>
      <c r="C1284" s="443">
        <v>276</v>
      </c>
      <c r="D1284" s="321">
        <f t="shared" ref="D1284:D1340" si="20">IF(B1284&gt;0,C1284/B1284-1,IF(B1284&lt;0,-(C1284/B1284-1),""))</f>
        <v>0.46</v>
      </c>
    </row>
    <row r="1285" ht="18.75" spans="1:4">
      <c r="A1285" s="440" t="s">
        <v>1113</v>
      </c>
      <c r="B1285" s="443">
        <v>77</v>
      </c>
      <c r="C1285" s="443">
        <v>37</v>
      </c>
      <c r="D1285" s="321">
        <f t="shared" si="20"/>
        <v>-0.519</v>
      </c>
    </row>
    <row r="1286" ht="18.75" spans="1:4">
      <c r="A1286" s="440" t="s">
        <v>1114</v>
      </c>
      <c r="B1286" s="443">
        <v>63</v>
      </c>
      <c r="C1286" s="443">
        <v>149</v>
      </c>
      <c r="D1286" s="321">
        <f t="shared" si="20"/>
        <v>1.365</v>
      </c>
    </row>
    <row r="1287" ht="18.75" spans="1:4">
      <c r="A1287" s="440" t="s">
        <v>146</v>
      </c>
      <c r="B1287" s="443">
        <v>0</v>
      </c>
      <c r="C1287" s="443"/>
      <c r="D1287" s="321" t="str">
        <f t="shared" si="20"/>
        <v/>
      </c>
    </row>
    <row r="1288" ht="18.75" spans="1:4">
      <c r="A1288" s="440" t="s">
        <v>1115</v>
      </c>
      <c r="B1288" s="443">
        <v>0</v>
      </c>
      <c r="C1288" s="443"/>
      <c r="D1288" s="321" t="str">
        <f t="shared" si="20"/>
        <v/>
      </c>
    </row>
    <row r="1289" ht="18.75" spans="1:4">
      <c r="A1289" s="440" t="s">
        <v>1116</v>
      </c>
      <c r="B1289" s="441">
        <f>SUM(B1290:B1295)</f>
        <v>1819</v>
      </c>
      <c r="C1289" s="441">
        <f>SUM(C1290:C1295)</f>
        <v>2003</v>
      </c>
      <c r="D1289" s="321">
        <f t="shared" si="20"/>
        <v>0.101</v>
      </c>
    </row>
    <row r="1290" ht="18.75" spans="1:4">
      <c r="A1290" s="440" t="s">
        <v>137</v>
      </c>
      <c r="B1290" s="443">
        <v>1770</v>
      </c>
      <c r="C1290" s="443">
        <v>1813</v>
      </c>
      <c r="D1290" s="321">
        <f t="shared" si="20"/>
        <v>0.024</v>
      </c>
    </row>
    <row r="1291" ht="18.75" spans="1:4">
      <c r="A1291" s="440" t="s">
        <v>138</v>
      </c>
      <c r="B1291" s="443">
        <v>0</v>
      </c>
      <c r="C1291" s="443"/>
      <c r="D1291" s="321" t="str">
        <f t="shared" si="20"/>
        <v/>
      </c>
    </row>
    <row r="1292" ht="18.75" spans="1:4">
      <c r="A1292" s="440" t="s">
        <v>139</v>
      </c>
      <c r="B1292" s="443">
        <v>0</v>
      </c>
      <c r="C1292" s="443"/>
      <c r="D1292" s="321" t="str">
        <f t="shared" si="20"/>
        <v/>
      </c>
    </row>
    <row r="1293" ht="18.75" spans="1:4">
      <c r="A1293" s="440" t="s">
        <v>1117</v>
      </c>
      <c r="B1293" s="443">
        <v>49</v>
      </c>
      <c r="C1293" s="443">
        <v>190</v>
      </c>
      <c r="D1293" s="321">
        <f t="shared" si="20"/>
        <v>2.878</v>
      </c>
    </row>
    <row r="1294" ht="18.75" spans="1:4">
      <c r="A1294" s="440" t="s">
        <v>146</v>
      </c>
      <c r="B1294" s="443"/>
      <c r="C1294" s="443"/>
      <c r="D1294" s="321" t="str">
        <f t="shared" si="20"/>
        <v/>
      </c>
    </row>
    <row r="1295" ht="18.75" spans="1:4">
      <c r="A1295" s="440" t="s">
        <v>1118</v>
      </c>
      <c r="B1295" s="443"/>
      <c r="C1295" s="443"/>
      <c r="D1295" s="321" t="str">
        <f t="shared" si="20"/>
        <v/>
      </c>
    </row>
    <row r="1296" ht="18.75" spans="1:4">
      <c r="A1296" s="440" t="s">
        <v>1119</v>
      </c>
      <c r="B1296" s="441">
        <f>SUM(B1297:B1303)</f>
        <v>0</v>
      </c>
      <c r="C1296" s="441">
        <f>SUM(C1297:C1303)</f>
        <v>0</v>
      </c>
      <c r="D1296" s="321" t="str">
        <f t="shared" si="20"/>
        <v/>
      </c>
    </row>
    <row r="1297" ht="18.75" spans="1:4">
      <c r="A1297" s="440" t="s">
        <v>137</v>
      </c>
      <c r="B1297" s="443"/>
      <c r="C1297" s="443"/>
      <c r="D1297" s="321" t="str">
        <f t="shared" si="20"/>
        <v/>
      </c>
    </row>
    <row r="1298" ht="18.75" spans="1:4">
      <c r="A1298" s="440" t="s">
        <v>138</v>
      </c>
      <c r="B1298" s="443"/>
      <c r="C1298" s="443"/>
      <c r="D1298" s="321" t="str">
        <f t="shared" si="20"/>
        <v/>
      </c>
    </row>
    <row r="1299" ht="18.75" spans="1:4">
      <c r="A1299" s="440" t="s">
        <v>139</v>
      </c>
      <c r="B1299" s="443"/>
      <c r="C1299" s="443"/>
      <c r="D1299" s="321" t="str">
        <f t="shared" si="20"/>
        <v/>
      </c>
    </row>
    <row r="1300" ht="18.75" spans="1:4">
      <c r="A1300" s="440" t="s">
        <v>1120</v>
      </c>
      <c r="B1300" s="443"/>
      <c r="C1300" s="443"/>
      <c r="D1300" s="321" t="str">
        <f t="shared" si="20"/>
        <v/>
      </c>
    </row>
    <row r="1301" ht="18.75" spans="1:4">
      <c r="A1301" s="440" t="s">
        <v>1121</v>
      </c>
      <c r="B1301" s="443"/>
      <c r="C1301" s="443"/>
      <c r="D1301" s="321" t="str">
        <f t="shared" si="20"/>
        <v/>
      </c>
    </row>
    <row r="1302" ht="18.75" spans="1:4">
      <c r="A1302" s="440" t="s">
        <v>146</v>
      </c>
      <c r="B1302" s="443"/>
      <c r="C1302" s="443"/>
      <c r="D1302" s="321" t="str">
        <f t="shared" si="20"/>
        <v/>
      </c>
    </row>
    <row r="1303" ht="18.75" spans="1:4">
      <c r="A1303" s="440" t="s">
        <v>1122</v>
      </c>
      <c r="B1303" s="443"/>
      <c r="C1303" s="443"/>
      <c r="D1303" s="321" t="str">
        <f t="shared" si="20"/>
        <v/>
      </c>
    </row>
    <row r="1304" ht="18.75" spans="1:4">
      <c r="A1304" s="440" t="s">
        <v>1123</v>
      </c>
      <c r="B1304" s="441">
        <f>SUM(B1305:B1316)</f>
        <v>0</v>
      </c>
      <c r="C1304" s="441">
        <f>SUM(C1305:C1316)</f>
        <v>3</v>
      </c>
      <c r="D1304" s="321" t="str">
        <f t="shared" si="20"/>
        <v/>
      </c>
    </row>
    <row r="1305" ht="18.75" spans="1:4">
      <c r="A1305" s="440" t="s">
        <v>137</v>
      </c>
      <c r="B1305" s="443"/>
      <c r="C1305" s="443"/>
      <c r="D1305" s="321" t="str">
        <f t="shared" si="20"/>
        <v/>
      </c>
    </row>
    <row r="1306" ht="18.75" spans="1:4">
      <c r="A1306" s="440" t="s">
        <v>138</v>
      </c>
      <c r="B1306" s="443"/>
      <c r="C1306" s="443"/>
      <c r="D1306" s="321" t="str">
        <f t="shared" si="20"/>
        <v/>
      </c>
    </row>
    <row r="1307" ht="18.75" spans="1:4">
      <c r="A1307" s="440" t="s">
        <v>139</v>
      </c>
      <c r="B1307" s="443"/>
      <c r="C1307" s="443"/>
      <c r="D1307" s="321" t="str">
        <f t="shared" si="20"/>
        <v/>
      </c>
    </row>
    <row r="1308" ht="18.75" spans="1:4">
      <c r="A1308" s="440" t="s">
        <v>1124</v>
      </c>
      <c r="B1308" s="443"/>
      <c r="C1308" s="443"/>
      <c r="D1308" s="321" t="str">
        <f t="shared" si="20"/>
        <v/>
      </c>
    </row>
    <row r="1309" ht="18.75" spans="1:4">
      <c r="A1309" s="440" t="s">
        <v>1125</v>
      </c>
      <c r="B1309" s="443"/>
      <c r="C1309" s="443">
        <v>3</v>
      </c>
      <c r="D1309" s="321" t="str">
        <f t="shared" si="20"/>
        <v/>
      </c>
    </row>
    <row r="1310" ht="18.75" spans="1:4">
      <c r="A1310" s="440" t="s">
        <v>1126</v>
      </c>
      <c r="B1310" s="443"/>
      <c r="C1310" s="443"/>
      <c r="D1310" s="321" t="str">
        <f t="shared" si="20"/>
        <v/>
      </c>
    </row>
    <row r="1311" ht="18.75" spans="1:4">
      <c r="A1311" s="440" t="s">
        <v>1127</v>
      </c>
      <c r="B1311" s="443"/>
      <c r="C1311" s="443"/>
      <c r="D1311" s="321" t="str">
        <f t="shared" si="20"/>
        <v/>
      </c>
    </row>
    <row r="1312" ht="18.75" spans="1:4">
      <c r="A1312" s="440" t="s">
        <v>1128</v>
      </c>
      <c r="B1312" s="443"/>
      <c r="C1312" s="443"/>
      <c r="D1312" s="321" t="str">
        <f t="shared" si="20"/>
        <v/>
      </c>
    </row>
    <row r="1313" ht="18.75" spans="1:4">
      <c r="A1313" s="440" t="s">
        <v>1129</v>
      </c>
      <c r="B1313" s="443"/>
      <c r="C1313" s="443"/>
      <c r="D1313" s="321" t="str">
        <f t="shared" si="20"/>
        <v/>
      </c>
    </row>
    <row r="1314" ht="18.75" spans="1:4">
      <c r="A1314" s="440" t="s">
        <v>1130</v>
      </c>
      <c r="B1314" s="443"/>
      <c r="C1314" s="443"/>
      <c r="D1314" s="321" t="str">
        <f t="shared" si="20"/>
        <v/>
      </c>
    </row>
    <row r="1315" ht="18.75" spans="1:4">
      <c r="A1315" s="440" t="s">
        <v>1131</v>
      </c>
      <c r="B1315" s="443"/>
      <c r="C1315" s="443"/>
      <c r="D1315" s="321" t="str">
        <f t="shared" si="20"/>
        <v/>
      </c>
    </row>
    <row r="1316" ht="18.75" spans="1:4">
      <c r="A1316" s="440" t="s">
        <v>1132</v>
      </c>
      <c r="B1316" s="443"/>
      <c r="C1316" s="443"/>
      <c r="D1316" s="321" t="str">
        <f t="shared" si="20"/>
        <v/>
      </c>
    </row>
    <row r="1317" ht="18.75" spans="1:4">
      <c r="A1317" s="440" t="s">
        <v>1133</v>
      </c>
      <c r="B1317" s="441">
        <f>SUM(B1318:B1320)</f>
        <v>20</v>
      </c>
      <c r="C1317" s="441">
        <f>SUM(C1318:C1320)</f>
        <v>47</v>
      </c>
      <c r="D1317" s="321">
        <f t="shared" si="20"/>
        <v>1.35</v>
      </c>
    </row>
    <row r="1318" ht="18.75" spans="1:4">
      <c r="A1318" s="440" t="s">
        <v>1134</v>
      </c>
      <c r="B1318" s="443"/>
      <c r="C1318" s="443">
        <v>1</v>
      </c>
      <c r="D1318" s="321" t="str">
        <f t="shared" si="20"/>
        <v/>
      </c>
    </row>
    <row r="1319" ht="18.75" spans="1:4">
      <c r="A1319" s="440" t="s">
        <v>1135</v>
      </c>
      <c r="B1319" s="443">
        <v>20</v>
      </c>
      <c r="C1319" s="443">
        <v>46</v>
      </c>
      <c r="D1319" s="321">
        <f t="shared" si="20"/>
        <v>1.3</v>
      </c>
    </row>
    <row r="1320" ht="18.75" spans="1:4">
      <c r="A1320" s="440" t="s">
        <v>1136</v>
      </c>
      <c r="B1320" s="443"/>
      <c r="C1320" s="443"/>
      <c r="D1320" s="321" t="str">
        <f t="shared" si="20"/>
        <v/>
      </c>
    </row>
    <row r="1321" ht="18.75" spans="1:4">
      <c r="A1321" s="440" t="s">
        <v>1137</v>
      </c>
      <c r="B1321" s="441">
        <f>SUM(B1322:B1324)</f>
        <v>0</v>
      </c>
      <c r="C1321" s="441">
        <f>SUM(C1322:C1324)</f>
        <v>0</v>
      </c>
      <c r="D1321" s="321" t="str">
        <f t="shared" si="20"/>
        <v/>
      </c>
    </row>
    <row r="1322" ht="18.75" spans="1:4">
      <c r="A1322" s="440" t="s">
        <v>1138</v>
      </c>
      <c r="B1322" s="443"/>
      <c r="C1322" s="443"/>
      <c r="D1322" s="321" t="str">
        <f t="shared" si="20"/>
        <v/>
      </c>
    </row>
    <row r="1323" ht="18.75" spans="1:4">
      <c r="A1323" s="440" t="s">
        <v>1139</v>
      </c>
      <c r="B1323" s="443"/>
      <c r="C1323" s="443"/>
      <c r="D1323" s="321" t="str">
        <f t="shared" si="20"/>
        <v/>
      </c>
    </row>
    <row r="1324" ht="33" spans="1:4">
      <c r="A1324" s="440" t="s">
        <v>1140</v>
      </c>
      <c r="B1324" s="443"/>
      <c r="C1324" s="443"/>
      <c r="D1324" s="321" t="str">
        <f t="shared" si="20"/>
        <v/>
      </c>
    </row>
    <row r="1325" ht="18.75" spans="1:4">
      <c r="A1325" s="440" t="s">
        <v>1141</v>
      </c>
      <c r="B1325" s="441">
        <f>SUM(B1326)</f>
        <v>140</v>
      </c>
      <c r="C1325" s="441">
        <f>SUM(C1326)</f>
        <v>31</v>
      </c>
      <c r="D1325" s="321">
        <f t="shared" si="20"/>
        <v>-0.779</v>
      </c>
    </row>
    <row r="1326" ht="18.75" spans="1:4">
      <c r="A1326" s="440" t="s">
        <v>1142</v>
      </c>
      <c r="B1326" s="443">
        <v>140</v>
      </c>
      <c r="C1326" s="443">
        <v>31</v>
      </c>
      <c r="D1326" s="321">
        <f t="shared" si="20"/>
        <v>-0.779</v>
      </c>
    </row>
    <row r="1327" ht="18.75" spans="1:4">
      <c r="A1327" s="440" t="s">
        <v>1143</v>
      </c>
      <c r="B1327" s="443">
        <v>7400</v>
      </c>
      <c r="C1327" s="443">
        <v>7100</v>
      </c>
      <c r="D1327" s="321">
        <f t="shared" si="20"/>
        <v>-0.041</v>
      </c>
    </row>
    <row r="1328" ht="18.75" spans="1:4">
      <c r="A1328" s="440" t="s">
        <v>1144</v>
      </c>
      <c r="B1328" s="441">
        <f>SUM(B1329:B1330)</f>
        <v>15</v>
      </c>
      <c r="C1328" s="441">
        <f>SUM(C1329:C1330)</f>
        <v>37</v>
      </c>
      <c r="D1328" s="321">
        <f t="shared" si="20"/>
        <v>1.467</v>
      </c>
    </row>
    <row r="1329" ht="18.75" spans="1:4">
      <c r="A1329" s="440" t="s">
        <v>1145</v>
      </c>
      <c r="B1329" s="443"/>
      <c r="C1329" s="443"/>
      <c r="D1329" s="321" t="str">
        <f t="shared" si="20"/>
        <v/>
      </c>
    </row>
    <row r="1330" ht="18.75" spans="1:4">
      <c r="A1330" s="440" t="s">
        <v>1009</v>
      </c>
      <c r="B1330" s="443">
        <v>15</v>
      </c>
      <c r="C1330" s="443">
        <v>37</v>
      </c>
      <c r="D1330" s="321">
        <f t="shared" si="20"/>
        <v>1.467</v>
      </c>
    </row>
    <row r="1331" ht="18.75" spans="1:4">
      <c r="A1331" s="440" t="s">
        <v>1146</v>
      </c>
      <c r="B1331" s="441">
        <f>SUM(B1332)</f>
        <v>36000</v>
      </c>
      <c r="C1331" s="441">
        <f>SUM(C1332)</f>
        <v>18000</v>
      </c>
      <c r="D1331" s="321">
        <f t="shared" si="20"/>
        <v>-0.5</v>
      </c>
    </row>
    <row r="1332" ht="18.75" spans="1:4">
      <c r="A1332" s="440" t="s">
        <v>1147</v>
      </c>
      <c r="B1332" s="441">
        <f>SUM(B1333:B1336)</f>
        <v>36000</v>
      </c>
      <c r="C1332" s="441">
        <f>SUM(C1333:C1336)</f>
        <v>18000</v>
      </c>
      <c r="D1332" s="321">
        <f t="shared" si="20"/>
        <v>-0.5</v>
      </c>
    </row>
    <row r="1333" ht="18.75" spans="1:4">
      <c r="A1333" s="440" t="s">
        <v>1148</v>
      </c>
      <c r="B1333" s="443">
        <v>36000</v>
      </c>
      <c r="C1333" s="443"/>
      <c r="D1333" s="321">
        <f t="shared" si="20"/>
        <v>-1</v>
      </c>
    </row>
    <row r="1334" ht="33" spans="1:4">
      <c r="A1334" s="440" t="s">
        <v>1149</v>
      </c>
      <c r="B1334" s="443"/>
      <c r="C1334" s="443">
        <v>18000</v>
      </c>
      <c r="D1334" s="321" t="str">
        <f t="shared" si="20"/>
        <v/>
      </c>
    </row>
    <row r="1335" ht="33" spans="1:4">
      <c r="A1335" s="440" t="s">
        <v>1150</v>
      </c>
      <c r="B1335" s="443"/>
      <c r="C1335" s="443"/>
      <c r="D1335" s="321" t="str">
        <f t="shared" si="20"/>
        <v/>
      </c>
    </row>
    <row r="1336" ht="18.75" spans="1:4">
      <c r="A1336" s="440" t="s">
        <v>1151</v>
      </c>
      <c r="B1336" s="443"/>
      <c r="C1336" s="443"/>
      <c r="D1336" s="321" t="str">
        <f t="shared" si="20"/>
        <v/>
      </c>
    </row>
    <row r="1337" ht="18.75" spans="1:4">
      <c r="A1337" s="440" t="s">
        <v>1152</v>
      </c>
      <c r="B1337" s="441">
        <f>SUM(B1338)</f>
        <v>1000</v>
      </c>
      <c r="C1337" s="441">
        <f>SUM(C1338)</f>
        <v>1000</v>
      </c>
      <c r="D1337" s="321">
        <f t="shared" si="20"/>
        <v>0</v>
      </c>
    </row>
    <row r="1338" ht="18.75" spans="1:4">
      <c r="A1338" s="440" t="s">
        <v>1153</v>
      </c>
      <c r="B1338" s="443">
        <v>1000</v>
      </c>
      <c r="C1338" s="443">
        <v>1000</v>
      </c>
      <c r="D1338" s="321">
        <f t="shared" si="20"/>
        <v>0</v>
      </c>
    </row>
    <row r="1339" ht="18.75" spans="1:4">
      <c r="A1339" s="440"/>
      <c r="B1339" s="450"/>
      <c r="C1339" s="450"/>
      <c r="D1339" s="321" t="str">
        <f t="shared" si="20"/>
        <v/>
      </c>
    </row>
    <row r="1340" ht="18.75" spans="1:4">
      <c r="A1340" s="451" t="s">
        <v>1154</v>
      </c>
      <c r="B1340" s="452">
        <f>SUM(B4,B253,B293,B312,B402,B454,B510,B566,B695,B782,B860,B883,B986,B1044,B1108,B1128,B1158,B1168,B1213,B1232,B1277,B1327,B1328,B1331,B1337)</f>
        <v>247500</v>
      </c>
      <c r="C1340" s="452">
        <f>SUM(C4,C253,C293,C312,C402,C454,C510,C566,C695,C782,C860,C883,C986,C1044,C1108,C1128,C1158,C1168,C1213,C1232,C1277,C1327,C1328,C1331,C1337)</f>
        <v>240296</v>
      </c>
      <c r="D1340" s="321">
        <f t="shared" si="20"/>
        <v>-0.029</v>
      </c>
    </row>
  </sheetData>
  <mergeCells count="1">
    <mergeCell ref="A1:D1"/>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
  <sheetViews>
    <sheetView showZeros="0" view="pageBreakPreview" zoomScaleNormal="100" topLeftCell="A15" workbookViewId="0">
      <selection activeCell="B33" sqref="B33"/>
    </sheetView>
  </sheetViews>
  <sheetFormatPr defaultColWidth="9" defaultRowHeight="13.5" outlineLevelCol="1"/>
  <cols>
    <col min="1" max="1" width="79" customWidth="1"/>
    <col min="2" max="2" width="36.5" customWidth="1"/>
  </cols>
  <sheetData>
    <row r="1" ht="45" customHeight="1" spans="1:2">
      <c r="A1" s="423" t="s">
        <v>1155</v>
      </c>
      <c r="B1" s="423"/>
    </row>
    <row r="2" ht="20.1" customHeight="1" spans="1:2">
      <c r="A2" s="424"/>
      <c r="B2" s="425" t="s">
        <v>2</v>
      </c>
    </row>
    <row r="3" ht="45" customHeight="1" spans="1:2">
      <c r="A3" s="426" t="s">
        <v>1156</v>
      </c>
      <c r="B3" s="88" t="s">
        <v>6</v>
      </c>
    </row>
    <row r="4" ht="30" customHeight="1" spans="1:2">
      <c r="A4" s="427" t="s">
        <v>1157</v>
      </c>
      <c r="B4" s="428">
        <v>4849</v>
      </c>
    </row>
    <row r="5" ht="30" customHeight="1" spans="1:2">
      <c r="A5" s="429" t="s">
        <v>1158</v>
      </c>
      <c r="B5" s="430">
        <v>3231</v>
      </c>
    </row>
    <row r="6" ht="30" customHeight="1" spans="1:2">
      <c r="A6" s="429" t="s">
        <v>1159</v>
      </c>
      <c r="B6" s="430">
        <v>1007</v>
      </c>
    </row>
    <row r="7" ht="30" customHeight="1" spans="1:2">
      <c r="A7" s="429" t="s">
        <v>1160</v>
      </c>
      <c r="B7" s="430">
        <v>611</v>
      </c>
    </row>
    <row r="8" ht="30" customHeight="1" spans="1:2">
      <c r="A8" s="429" t="s">
        <v>1161</v>
      </c>
      <c r="B8" s="430"/>
    </row>
    <row r="9" ht="30" customHeight="1" spans="1:2">
      <c r="A9" s="427" t="s">
        <v>1162</v>
      </c>
      <c r="B9" s="428">
        <v>1002</v>
      </c>
    </row>
    <row r="10" ht="30" customHeight="1" spans="1:2">
      <c r="A10" s="429" t="s">
        <v>1163</v>
      </c>
      <c r="B10" s="430">
        <v>570</v>
      </c>
    </row>
    <row r="11" ht="30" customHeight="1" spans="1:2">
      <c r="A11" s="429" t="s">
        <v>1164</v>
      </c>
      <c r="B11" s="430">
        <v>19</v>
      </c>
    </row>
    <row r="12" ht="30" customHeight="1" spans="1:2">
      <c r="A12" s="429" t="s">
        <v>1165</v>
      </c>
      <c r="B12" s="430"/>
    </row>
    <row r="13" ht="30" customHeight="1" spans="1:2">
      <c r="A13" s="429" t="s">
        <v>1166</v>
      </c>
      <c r="B13" s="430"/>
    </row>
    <row r="14" ht="30" customHeight="1" spans="1:2">
      <c r="A14" s="429" t="s">
        <v>1167</v>
      </c>
      <c r="B14" s="430"/>
    </row>
    <row r="15" ht="30" customHeight="1" spans="1:2">
      <c r="A15" s="429" t="s">
        <v>1168</v>
      </c>
      <c r="B15" s="430">
        <v>70</v>
      </c>
    </row>
    <row r="16" ht="30" customHeight="1" spans="1:2">
      <c r="A16" s="429" t="s">
        <v>1169</v>
      </c>
      <c r="B16" s="430">
        <v>148</v>
      </c>
    </row>
    <row r="17" ht="30" customHeight="1" spans="1:2">
      <c r="A17" s="429" t="s">
        <v>1170</v>
      </c>
      <c r="B17" s="430">
        <v>70</v>
      </c>
    </row>
    <row r="18" ht="30" customHeight="1" spans="1:2">
      <c r="A18" s="429" t="s">
        <v>1171</v>
      </c>
      <c r="B18" s="430">
        <v>17</v>
      </c>
    </row>
    <row r="19" ht="30" customHeight="1" spans="1:2">
      <c r="A19" s="429" t="s">
        <v>1172</v>
      </c>
      <c r="B19" s="430">
        <v>108</v>
      </c>
    </row>
    <row r="20" ht="30" customHeight="1" spans="1:2">
      <c r="A20" s="427" t="s">
        <v>1173</v>
      </c>
      <c r="B20" s="428">
        <v>48</v>
      </c>
    </row>
    <row r="21" ht="30" customHeight="1" spans="1:2">
      <c r="A21" s="429" t="s">
        <v>1174</v>
      </c>
      <c r="B21" s="407"/>
    </row>
    <row r="22" ht="30" customHeight="1" spans="1:2">
      <c r="A22" s="429" t="s">
        <v>1175</v>
      </c>
      <c r="B22" s="407">
        <v>48</v>
      </c>
    </row>
    <row r="23" ht="30" customHeight="1" spans="1:2">
      <c r="A23" s="427" t="s">
        <v>1176</v>
      </c>
      <c r="B23" s="428">
        <v>3353</v>
      </c>
    </row>
    <row r="24" ht="30" customHeight="1" spans="1:2">
      <c r="A24" s="429" t="s">
        <v>1177</v>
      </c>
      <c r="B24" s="407">
        <v>3155</v>
      </c>
    </row>
    <row r="25" ht="30" customHeight="1" spans="1:2">
      <c r="A25" s="429" t="s">
        <v>1178</v>
      </c>
      <c r="B25" s="430">
        <v>198</v>
      </c>
    </row>
    <row r="26" ht="30" customHeight="1" spans="1:2">
      <c r="A26" s="427" t="s">
        <v>1179</v>
      </c>
      <c r="B26" s="428"/>
    </row>
    <row r="27" ht="30" customHeight="1" spans="1:2">
      <c r="A27" s="429" t="s">
        <v>1180</v>
      </c>
      <c r="B27" s="407"/>
    </row>
    <row r="28" ht="30" customHeight="1" spans="1:2">
      <c r="A28" s="427" t="s">
        <v>1181</v>
      </c>
      <c r="B28" s="428">
        <v>164</v>
      </c>
    </row>
    <row r="29" ht="30" customHeight="1" spans="1:2">
      <c r="A29" s="429" t="s">
        <v>1182</v>
      </c>
      <c r="B29" s="430">
        <v>164</v>
      </c>
    </row>
    <row r="30" ht="30" customHeight="1" spans="1:2">
      <c r="A30" s="429" t="s">
        <v>1183</v>
      </c>
      <c r="B30" s="430"/>
    </row>
    <row r="31" ht="30" customHeight="1" spans="1:2">
      <c r="A31" s="429" t="s">
        <v>1184</v>
      </c>
      <c r="B31" s="430"/>
    </row>
    <row r="32" ht="30" customHeight="1" spans="1:2">
      <c r="A32" s="431" t="s">
        <v>1185</v>
      </c>
      <c r="B32" s="428">
        <f>B4+B9+B20+B23+B28</f>
        <v>9416</v>
      </c>
    </row>
  </sheetData>
  <mergeCells count="1">
    <mergeCell ref="A1:B1"/>
  </mergeCells>
  <printOptions horizontalCentered="1"/>
  <pageMargins left="0.471527777777778" right="0.393055555555556" top="0.747916666666667" bottom="0.747916666666667" header="0.313888888888889" footer="0.313888888888889"/>
  <pageSetup paperSize="9" scale="75" orientation="portrait" horizontalDpi="600"/>
  <headerFooter alignWithMargins="0">
    <oddFooter>&amp;C&amp;16- &amp;P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E42"/>
  <sheetViews>
    <sheetView showGridLines="0" showZeros="0" view="pageBreakPreview" zoomScaleNormal="100" topLeftCell="A31" workbookViewId="0">
      <selection activeCell="F57" sqref="F57"/>
    </sheetView>
  </sheetViews>
  <sheetFormatPr defaultColWidth="9" defaultRowHeight="13.5" outlineLevelCol="4"/>
  <cols>
    <col min="1" max="1" width="69.6333333333333" style="276" customWidth="1"/>
    <col min="2" max="2" width="45.6333333333333" customWidth="1"/>
    <col min="3" max="4" width="16.6333333333333" hidden="1" customWidth="1"/>
    <col min="5" max="5" width="9" hidden="1" customWidth="1"/>
  </cols>
  <sheetData>
    <row r="1" s="275" customFormat="1" ht="45" customHeight="1" spans="1:4">
      <c r="A1" s="412" t="s">
        <v>1186</v>
      </c>
      <c r="B1" s="412"/>
      <c r="C1" s="412"/>
      <c r="D1" s="412"/>
    </row>
    <row r="2" ht="20.1" customHeight="1" spans="1:4">
      <c r="A2" s="279"/>
      <c r="B2" s="402" t="s">
        <v>2</v>
      </c>
      <c r="C2" s="413"/>
      <c r="D2" s="413" t="s">
        <v>2</v>
      </c>
    </row>
    <row r="3" ht="45" customHeight="1" spans="1:5">
      <c r="A3" s="179" t="s">
        <v>1187</v>
      </c>
      <c r="B3" s="88" t="s">
        <v>6</v>
      </c>
      <c r="C3" s="414" t="s">
        <v>1188</v>
      </c>
      <c r="D3" s="88" t="s">
        <v>1189</v>
      </c>
      <c r="E3" s="415" t="s">
        <v>8</v>
      </c>
    </row>
    <row r="4" ht="36" customHeight="1" spans="1:5">
      <c r="A4" s="416" t="s">
        <v>1190</v>
      </c>
      <c r="B4" s="138" t="s">
        <v>1191</v>
      </c>
      <c r="C4" s="417">
        <f>SUM(C5:C5)</f>
        <v>0</v>
      </c>
      <c r="D4" s="418">
        <f>SUM(D5:D5)</f>
        <v>0</v>
      </c>
      <c r="E4" s="289" t="str">
        <f>IF(A4&lt;&gt;"",IF(SUM(B4:D4)&lt;&gt;0,"是","否"),"是")</f>
        <v>否</v>
      </c>
    </row>
    <row r="5" ht="36" customHeight="1" spans="1:5">
      <c r="A5" s="419" t="s">
        <v>1192</v>
      </c>
      <c r="B5" s="138"/>
      <c r="C5" s="420"/>
      <c r="D5" s="421"/>
      <c r="E5" s="289" t="str">
        <f>IF(A5&lt;&gt;"",IF(SUM(B5:D5)&lt;&gt;0,"是","否"),"是")</f>
        <v>否</v>
      </c>
    </row>
    <row r="6" ht="36" customHeight="1" spans="1:5">
      <c r="A6" s="416" t="s">
        <v>1193</v>
      </c>
      <c r="B6" s="138"/>
      <c r="C6" s="420">
        <v>64164</v>
      </c>
      <c r="D6" s="421"/>
      <c r="E6" s="289" t="str">
        <f>IF(A6&lt;&gt;"",IF(SUM(B6:D6)&lt;&gt;0,"是","否"),"是")</f>
        <v>是</v>
      </c>
    </row>
    <row r="7" ht="36" customHeight="1" spans="1:5">
      <c r="A7" s="419" t="s">
        <v>1192</v>
      </c>
      <c r="B7" s="138"/>
      <c r="C7" s="420"/>
      <c r="D7" s="421"/>
      <c r="E7" s="289"/>
    </row>
    <row r="8" ht="36" customHeight="1" spans="1:5">
      <c r="A8" s="416" t="s">
        <v>1194</v>
      </c>
      <c r="B8" s="138"/>
      <c r="C8" s="420">
        <v>2293</v>
      </c>
      <c r="D8" s="421"/>
      <c r="E8" s="289" t="str">
        <f>IF(A8&lt;&gt;"",IF(SUM(B8:D8)&lt;&gt;0,"是","否"),"是")</f>
        <v>是</v>
      </c>
    </row>
    <row r="9" ht="36" customHeight="1" spans="1:5">
      <c r="A9" s="419" t="s">
        <v>1192</v>
      </c>
      <c r="B9" s="138"/>
      <c r="C9" s="420"/>
      <c r="D9" s="421"/>
      <c r="E9" s="289"/>
    </row>
    <row r="10" ht="36" customHeight="1" spans="1:5">
      <c r="A10" s="416" t="s">
        <v>1195</v>
      </c>
      <c r="B10" s="138"/>
      <c r="C10" s="420">
        <v>9600</v>
      </c>
      <c r="D10" s="421"/>
      <c r="E10" s="289" t="str">
        <f>IF(A10&lt;&gt;"",IF(SUM(B10:D10)&lt;&gt;0,"是","否"),"是")</f>
        <v>是</v>
      </c>
    </row>
    <row r="11" ht="36" customHeight="1" spans="1:5">
      <c r="A11" s="419" t="s">
        <v>1192</v>
      </c>
      <c r="B11" s="138"/>
      <c r="C11" s="420"/>
      <c r="D11" s="421"/>
      <c r="E11" s="289"/>
    </row>
    <row r="12" ht="36" customHeight="1" spans="1:5">
      <c r="A12" s="416" t="s">
        <v>1196</v>
      </c>
      <c r="B12" s="138"/>
      <c r="C12" s="420">
        <v>280</v>
      </c>
      <c r="D12" s="421"/>
      <c r="E12" s="289" t="str">
        <f>IF(A12&lt;&gt;"",IF(SUM(B12:D12)&lt;&gt;0,"是","否"),"是")</f>
        <v>是</v>
      </c>
    </row>
    <row r="13" ht="36" customHeight="1" spans="1:5">
      <c r="A13" s="419" t="s">
        <v>1192</v>
      </c>
      <c r="B13" s="138"/>
      <c r="C13" s="420"/>
      <c r="D13" s="421"/>
      <c r="E13" s="289"/>
    </row>
    <row r="14" ht="36" customHeight="1" spans="1:5">
      <c r="A14" s="416" t="s">
        <v>1197</v>
      </c>
      <c r="B14" s="138"/>
      <c r="C14" s="420">
        <v>83870</v>
      </c>
      <c r="D14" s="421"/>
      <c r="E14" s="289" t="str">
        <f>IF(A14&lt;&gt;"",IF(SUM(B14:D14)&lt;&gt;0,"是","否"),"是")</f>
        <v>是</v>
      </c>
    </row>
    <row r="15" ht="36" customHeight="1" spans="1:5">
      <c r="A15" s="419" t="s">
        <v>1192</v>
      </c>
      <c r="B15" s="138"/>
      <c r="C15" s="420"/>
      <c r="D15" s="421"/>
      <c r="E15" s="289"/>
    </row>
    <row r="16" ht="36" customHeight="1" spans="1:5">
      <c r="A16" s="416" t="s">
        <v>1198</v>
      </c>
      <c r="B16" s="138"/>
      <c r="C16" s="420">
        <v>413</v>
      </c>
      <c r="D16" s="421"/>
      <c r="E16" s="289" t="str">
        <f>IF(A16&lt;&gt;"",IF(SUM(B16:D16)&lt;&gt;0,"是","否"),"是")</f>
        <v>是</v>
      </c>
    </row>
    <row r="17" ht="36" customHeight="1" spans="1:5">
      <c r="A17" s="419" t="s">
        <v>1192</v>
      </c>
      <c r="B17" s="138"/>
      <c r="C17" s="420"/>
      <c r="D17" s="421"/>
      <c r="E17" s="289"/>
    </row>
    <row r="18" ht="36" customHeight="1" spans="1:5">
      <c r="A18" s="416" t="s">
        <v>1199</v>
      </c>
      <c r="B18" s="138"/>
      <c r="C18" s="420">
        <v>60</v>
      </c>
      <c r="D18" s="421"/>
      <c r="E18" s="289" t="str">
        <f>IF(A18&lt;&gt;"",IF(SUM(B18:D18)&lt;&gt;0,"是","否"),"是")</f>
        <v>是</v>
      </c>
    </row>
    <row r="19" ht="36" customHeight="1" spans="1:5">
      <c r="A19" s="419" t="s">
        <v>1192</v>
      </c>
      <c r="B19" s="138"/>
      <c r="C19" s="420"/>
      <c r="D19" s="421"/>
      <c r="E19" s="289"/>
    </row>
    <row r="20" ht="36" customHeight="1" spans="1:5">
      <c r="A20" s="416" t="s">
        <v>1200</v>
      </c>
      <c r="B20" s="138"/>
      <c r="C20" s="420">
        <v>4418</v>
      </c>
      <c r="D20" s="421"/>
      <c r="E20" s="289" t="str">
        <f>IF(A20&lt;&gt;"",IF(SUM(B20:D20)&lt;&gt;0,"是","否"),"是")</f>
        <v>是</v>
      </c>
    </row>
    <row r="21" ht="36" customHeight="1" spans="1:5">
      <c r="A21" s="419" t="s">
        <v>1192</v>
      </c>
      <c r="B21" s="138"/>
      <c r="C21" s="417"/>
      <c r="D21" s="418"/>
      <c r="E21" s="289"/>
    </row>
    <row r="22" ht="36" customHeight="1" spans="1:5">
      <c r="A22" s="416" t="s">
        <v>1201</v>
      </c>
      <c r="B22" s="138"/>
      <c r="C22" s="420"/>
      <c r="D22" s="421"/>
      <c r="E22" s="289" t="str">
        <f>IF(A22&lt;&gt;"",IF(SUM(B22:D22)&lt;&gt;0,"是","否"),"是")</f>
        <v>否</v>
      </c>
    </row>
    <row r="23" ht="36" customHeight="1" spans="1:5">
      <c r="A23" s="419" t="s">
        <v>1192</v>
      </c>
      <c r="B23" s="138"/>
      <c r="C23" s="420"/>
      <c r="D23" s="421"/>
      <c r="E23" s="289"/>
    </row>
    <row r="24" ht="36" customHeight="1" spans="1:5">
      <c r="A24" s="416" t="s">
        <v>1202</v>
      </c>
      <c r="B24" s="138"/>
      <c r="C24" s="420"/>
      <c r="D24" s="421"/>
      <c r="E24" s="289" t="str">
        <f>IF(A24&lt;&gt;"",IF(SUM(B24:D24)&lt;&gt;0,"是","否"),"是")</f>
        <v>否</v>
      </c>
    </row>
    <row r="25" ht="36" customHeight="1" spans="1:5">
      <c r="A25" s="419" t="s">
        <v>1192</v>
      </c>
      <c r="B25" s="138"/>
      <c r="C25" s="420"/>
      <c r="D25" s="421"/>
      <c r="E25" s="289"/>
    </row>
    <row r="26" ht="36" customHeight="1" spans="1:5">
      <c r="A26" s="416" t="s">
        <v>1203</v>
      </c>
      <c r="B26" s="138"/>
      <c r="C26" s="420"/>
      <c r="D26" s="421">
        <v>5000</v>
      </c>
      <c r="E26" s="289" t="str">
        <f>IF(A26&lt;&gt;"",IF(SUM(B26:D26)&lt;&gt;0,"是","否"),"是")</f>
        <v>是</v>
      </c>
    </row>
    <row r="27" ht="36" customHeight="1" spans="1:5">
      <c r="A27" s="419" t="s">
        <v>1192</v>
      </c>
      <c r="B27" s="138"/>
      <c r="C27" s="420"/>
      <c r="D27" s="421"/>
      <c r="E27" s="289"/>
    </row>
    <row r="28" ht="36" customHeight="1" spans="1:5">
      <c r="A28" s="416" t="s">
        <v>1204</v>
      </c>
      <c r="B28" s="138"/>
      <c r="C28" s="420">
        <v>3800</v>
      </c>
      <c r="D28" s="421"/>
      <c r="E28" s="289" t="str">
        <f>IF(A28&lt;&gt;"",IF(SUM(B28:D28)&lt;&gt;0,"是","否"),"是")</f>
        <v>是</v>
      </c>
    </row>
    <row r="29" ht="36" customHeight="1" spans="1:5">
      <c r="A29" s="419" t="s">
        <v>1192</v>
      </c>
      <c r="B29" s="138"/>
      <c r="C29" s="420"/>
      <c r="D29" s="421"/>
      <c r="E29" s="289"/>
    </row>
    <row r="30" ht="36" customHeight="1" spans="1:5">
      <c r="A30" s="416" t="s">
        <v>1205</v>
      </c>
      <c r="B30" s="138"/>
      <c r="C30" s="420">
        <v>1257</v>
      </c>
      <c r="D30" s="421"/>
      <c r="E30" s="289" t="str">
        <f>IF(A30&lt;&gt;"",IF(SUM(B30:D30)&lt;&gt;0,"是","否"),"是")</f>
        <v>是</v>
      </c>
    </row>
    <row r="31" ht="36" customHeight="1" spans="1:5">
      <c r="A31" s="419" t="s">
        <v>1192</v>
      </c>
      <c r="B31" s="138"/>
      <c r="C31" s="420"/>
      <c r="D31" s="421"/>
      <c r="E31" s="289"/>
    </row>
    <row r="32" ht="36" customHeight="1" spans="1:5">
      <c r="A32" s="416" t="s">
        <v>1206</v>
      </c>
      <c r="B32" s="138"/>
      <c r="C32" s="420">
        <v>2163</v>
      </c>
      <c r="D32" s="421"/>
      <c r="E32" s="289" t="str">
        <f>IF(A32&lt;&gt;"",IF(SUM(B32:D32)&lt;&gt;0,"是","否"),"是")</f>
        <v>是</v>
      </c>
    </row>
    <row r="33" ht="36" customHeight="1" spans="1:5">
      <c r="A33" s="419" t="s">
        <v>1192</v>
      </c>
      <c r="B33" s="138"/>
      <c r="C33" s="420"/>
      <c r="D33" s="421"/>
      <c r="E33" s="289"/>
    </row>
    <row r="34" ht="36" customHeight="1" spans="1:5">
      <c r="A34" s="416" t="s">
        <v>1207</v>
      </c>
      <c r="B34" s="138"/>
      <c r="E34" s="289" t="str">
        <f>IF(A34&lt;&gt;"",IF(SUM(B34:D34)&lt;&gt;0,"是","否"),"是")</f>
        <v>否</v>
      </c>
    </row>
    <row r="35" ht="36" customHeight="1" spans="1:5">
      <c r="A35" s="419" t="s">
        <v>1192</v>
      </c>
      <c r="B35" s="138"/>
      <c r="E35" s="289"/>
    </row>
    <row r="36" ht="36" customHeight="1" spans="1:5">
      <c r="A36" s="416" t="s">
        <v>1208</v>
      </c>
      <c r="B36" s="138"/>
      <c r="E36" s="289" t="str">
        <f>IF(A36&lt;&gt;"",IF(SUM(B36:D36)&lt;&gt;0,"是","否"),"是")</f>
        <v>否</v>
      </c>
    </row>
    <row r="37" ht="36" customHeight="1" spans="1:5">
      <c r="A37" s="419" t="s">
        <v>1192</v>
      </c>
      <c r="B37" s="138"/>
      <c r="E37" s="289"/>
    </row>
    <row r="38" ht="36" customHeight="1" spans="1:5">
      <c r="A38" s="416" t="s">
        <v>1209</v>
      </c>
      <c r="B38" s="138"/>
      <c r="E38" s="289" t="str">
        <f>IF(A38&lt;&gt;"",IF(SUM(B38:D38)&lt;&gt;0,"是","否"),"是")</f>
        <v>否</v>
      </c>
    </row>
    <row r="39" ht="36" customHeight="1" spans="1:5">
      <c r="A39" s="419" t="s">
        <v>1192</v>
      </c>
      <c r="B39" s="138"/>
      <c r="E39" s="289"/>
    </row>
    <row r="40" ht="36" customHeight="1" spans="1:5">
      <c r="A40" s="416" t="s">
        <v>1210</v>
      </c>
      <c r="B40" s="138"/>
      <c r="E40" s="289" t="str">
        <f>IF(A40&lt;&gt;"",IF(SUM(B40:D40)&lt;&gt;0,"是","否"),"是")</f>
        <v>否</v>
      </c>
    </row>
    <row r="41" ht="36" customHeight="1" spans="1:5">
      <c r="A41" s="419" t="s">
        <v>1192</v>
      </c>
      <c r="B41" s="138"/>
      <c r="E41" s="289"/>
    </row>
    <row r="42" ht="36" customHeight="1" spans="1:5">
      <c r="A42" s="422" t="s">
        <v>1211</v>
      </c>
      <c r="B42" s="138"/>
      <c r="E42" s="289" t="str">
        <f>IF(A42&lt;&gt;"",IF(SUM(B42:D42)&lt;&gt;0,"是","否"),"是")</f>
        <v>否</v>
      </c>
    </row>
  </sheetData>
  <autoFilter xmlns:etc="http://www.wps.cn/officeDocument/2017/etCustomData" ref="A3:E42" etc:filterBottomFollowUsedRange="0">
    <extLst/>
  </autoFilter>
  <mergeCells count="2">
    <mergeCell ref="A1:D1"/>
    <mergeCell ref="B4:B42"/>
  </mergeCells>
  <conditionalFormatting sqref="E4">
    <cfRule type="cellIs" dxfId="2" priority="2" stopIfTrue="1" operator="lessThan">
      <formula>0</formula>
    </cfRule>
  </conditionalFormatting>
  <conditionalFormatting sqref="E5:E42">
    <cfRule type="cellIs" dxfId="2" priority="1" stopIfTrue="1" operator="lessThan">
      <formula>0</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F25"/>
  <sheetViews>
    <sheetView showGridLines="0" showZeros="0" view="pageBreakPreview" zoomScaleNormal="85" workbookViewId="0">
      <selection activeCell="A8" sqref="A8"/>
    </sheetView>
  </sheetViews>
  <sheetFormatPr defaultColWidth="9" defaultRowHeight="14.25" outlineLevelCol="5"/>
  <cols>
    <col min="1" max="1" width="43.6333333333333" style="163" customWidth="1"/>
    <col min="2" max="2" width="20.6333333333333" style="165" customWidth="1"/>
    <col min="3" max="3" width="20.6333333333333" style="163" customWidth="1"/>
    <col min="4" max="4" width="20" style="353" customWidth="1"/>
    <col min="5" max="5" width="12.6333333333333" style="163"/>
    <col min="6" max="16377" width="9" style="163"/>
    <col min="16378" max="16379" width="35.6333333333333" style="163"/>
    <col min="16380" max="16384" width="9" style="163"/>
  </cols>
  <sheetData>
    <row r="1" ht="45" customHeight="1" spans="1:4">
      <c r="A1" s="168" t="s">
        <v>1212</v>
      </c>
      <c r="B1" s="168"/>
      <c r="C1" s="168"/>
      <c r="D1" s="168"/>
    </row>
    <row r="2" ht="20.1" customHeight="1" spans="1:4">
      <c r="A2" s="169"/>
      <c r="B2" s="169"/>
      <c r="C2" s="401"/>
      <c r="D2" s="402" t="s">
        <v>2</v>
      </c>
    </row>
    <row r="3" s="164" customFormat="1" ht="45" customHeight="1" spans="1:4">
      <c r="A3" s="171" t="s">
        <v>1213</v>
      </c>
      <c r="B3" s="171" t="s">
        <v>1211</v>
      </c>
      <c r="C3" s="403" t="s">
        <v>1214</v>
      </c>
      <c r="D3" s="403" t="s">
        <v>1215</v>
      </c>
    </row>
    <row r="4" ht="36" customHeight="1" spans="1:4">
      <c r="A4" s="404" t="s">
        <v>1216</v>
      </c>
      <c r="B4" s="405"/>
      <c r="C4" s="405"/>
      <c r="D4" s="405"/>
    </row>
    <row r="5" ht="36" customHeight="1" spans="1:6">
      <c r="A5" s="406" t="s">
        <v>1217</v>
      </c>
      <c r="B5" s="173" t="s">
        <v>1218</v>
      </c>
      <c r="C5" s="173"/>
      <c r="D5" s="173"/>
      <c r="F5" s="163" t="s">
        <v>1219</v>
      </c>
    </row>
    <row r="6" ht="36" customHeight="1" spans="1:4">
      <c r="A6" s="406" t="s">
        <v>1220</v>
      </c>
      <c r="B6" s="175"/>
      <c r="C6" s="175"/>
      <c r="D6" s="407"/>
    </row>
    <row r="7" ht="36" customHeight="1" spans="1:4">
      <c r="A7" s="406" t="s">
        <v>1221</v>
      </c>
      <c r="B7" s="175"/>
      <c r="C7" s="175"/>
      <c r="D7" s="407"/>
    </row>
    <row r="8" ht="36" customHeight="1" spans="1:4">
      <c r="A8" s="406" t="s">
        <v>1222</v>
      </c>
      <c r="B8" s="175"/>
      <c r="C8" s="175"/>
      <c r="D8" s="407"/>
    </row>
    <row r="9" ht="36" customHeight="1" spans="1:4">
      <c r="A9" s="406" t="s">
        <v>1223</v>
      </c>
      <c r="B9" s="175"/>
      <c r="C9" s="175"/>
      <c r="D9" s="407"/>
    </row>
    <row r="10" ht="36" customHeight="1" spans="1:4">
      <c r="A10" s="406" t="s">
        <v>1224</v>
      </c>
      <c r="B10" s="175"/>
      <c r="C10" s="175"/>
      <c r="D10" s="407"/>
    </row>
    <row r="11" ht="36" customHeight="1" spans="1:4">
      <c r="A11" s="406" t="s">
        <v>1225</v>
      </c>
      <c r="B11" s="175"/>
      <c r="C11" s="175"/>
      <c r="D11" s="407"/>
    </row>
    <row r="12" ht="36" customHeight="1" spans="1:4">
      <c r="A12" s="406" t="s">
        <v>1226</v>
      </c>
      <c r="B12" s="175"/>
      <c r="C12" s="175"/>
      <c r="D12" s="407"/>
    </row>
    <row r="13" ht="36" customHeight="1" spans="1:4">
      <c r="A13" s="406" t="s">
        <v>1227</v>
      </c>
      <c r="B13" s="175"/>
      <c r="C13" s="175"/>
      <c r="D13" s="407"/>
    </row>
    <row r="14" ht="36" customHeight="1" spans="1:4">
      <c r="A14" s="406" t="s">
        <v>1228</v>
      </c>
      <c r="B14" s="175"/>
      <c r="C14" s="175"/>
      <c r="D14" s="407"/>
    </row>
    <row r="15" ht="36" customHeight="1" spans="1:4">
      <c r="A15" s="406" t="s">
        <v>1229</v>
      </c>
      <c r="B15" s="175"/>
      <c r="C15" s="175"/>
      <c r="D15" s="407"/>
    </row>
    <row r="16" ht="36" customHeight="1" spans="1:4">
      <c r="A16" s="406" t="s">
        <v>1230</v>
      </c>
      <c r="B16" s="175"/>
      <c r="C16" s="175"/>
      <c r="D16" s="407"/>
    </row>
    <row r="17" ht="36" customHeight="1" spans="1:4">
      <c r="A17" s="406" t="s">
        <v>1231</v>
      </c>
      <c r="B17" s="175"/>
      <c r="C17" s="175"/>
      <c r="D17" s="407"/>
    </row>
    <row r="18" ht="36" customHeight="1" spans="1:4">
      <c r="A18" s="406" t="s">
        <v>1232</v>
      </c>
      <c r="B18" s="175"/>
      <c r="C18" s="175"/>
      <c r="D18" s="407"/>
    </row>
    <row r="19" ht="36" customHeight="1" spans="1:4">
      <c r="A19" s="406" t="s">
        <v>1233</v>
      </c>
      <c r="B19" s="175"/>
      <c r="C19" s="175"/>
      <c r="D19" s="407"/>
    </row>
    <row r="20" ht="36" customHeight="1" spans="1:4">
      <c r="A20" s="406" t="s">
        <v>1234</v>
      </c>
      <c r="B20" s="175"/>
      <c r="C20" s="175"/>
      <c r="D20" s="407"/>
    </row>
    <row r="21" ht="36" customHeight="1" spans="1:4">
      <c r="A21" s="404" t="s">
        <v>1235</v>
      </c>
      <c r="B21" s="173" t="s">
        <v>1218</v>
      </c>
      <c r="C21" s="173"/>
      <c r="D21" s="173"/>
    </row>
    <row r="22" spans="2:4">
      <c r="B22" s="408"/>
      <c r="C22" s="409"/>
      <c r="D22" s="410"/>
    </row>
    <row r="23" spans="3:3">
      <c r="C23" s="411"/>
    </row>
    <row r="24" spans="3:3">
      <c r="C24" s="411"/>
    </row>
    <row r="25" spans="3:3">
      <c r="C25" s="411"/>
    </row>
  </sheetData>
  <mergeCells count="3">
    <mergeCell ref="A1:D1"/>
    <mergeCell ref="B5:D5"/>
    <mergeCell ref="B21:D21"/>
  </mergeCells>
  <conditionalFormatting sqref="D1">
    <cfRule type="cellIs" dxfId="0" priority="4" stopIfTrue="1" operator="greaterThanOrEqual">
      <formula>10</formula>
    </cfRule>
    <cfRule type="cellIs" dxfId="0" priority="5" stopIfTrue="1" operator="lessThanOrEqual">
      <formula>-1</formula>
    </cfRule>
  </conditionalFormatting>
  <conditionalFormatting sqref="B3:C3">
    <cfRule type="cellIs" dxfId="0" priority="3" stopIfTrue="1" operator="lessThanOrEqual">
      <formula>-1</formula>
    </cfRule>
  </conditionalFormatting>
  <conditionalFormatting sqref="B21">
    <cfRule type="cellIs" dxfId="0" priority="1" stopIfTrue="1" operator="lessThanOrEqual">
      <formula>-1</formula>
    </cfRule>
  </conditionalFormatting>
  <conditionalFormatting sqref="B4:C4 B5:B6 C9:C20 C6:C7">
    <cfRule type="cellIs" dxfId="0" priority="2" stopIfTrue="1" operator="lessThanOrEqual">
      <formula>-1</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
  <sheetViews>
    <sheetView workbookViewId="0">
      <selection activeCell="D17" sqref="D17"/>
    </sheetView>
  </sheetViews>
  <sheetFormatPr defaultColWidth="9" defaultRowHeight="13.5" outlineLevelCol="4"/>
  <cols>
    <col min="1" max="1" width="37.75" style="372" customWidth="1"/>
    <col min="2" max="2" width="22" style="372" customWidth="1"/>
    <col min="3" max="4" width="23.8833333333333" style="372" customWidth="1"/>
    <col min="5" max="5" width="24.5" style="372" customWidth="1"/>
    <col min="6" max="248" width="9" style="372"/>
    <col min="249" max="16384" width="9" style="1"/>
  </cols>
  <sheetData>
    <row r="1" s="372" customFormat="1" ht="40.5" customHeight="1" spans="1:5">
      <c r="A1" s="374" t="s">
        <v>1236</v>
      </c>
      <c r="B1" s="374"/>
      <c r="C1" s="374"/>
      <c r="D1" s="374"/>
      <c r="E1" s="374"/>
    </row>
    <row r="2" s="372" customFormat="1" ht="17" customHeight="1" spans="1:5">
      <c r="A2" s="389"/>
      <c r="B2" s="389"/>
      <c r="C2" s="389"/>
      <c r="D2" s="390"/>
      <c r="E2" s="391" t="s">
        <v>2</v>
      </c>
    </row>
    <row r="3" s="1" customFormat="1" ht="24.95" customHeight="1" spans="1:5">
      <c r="A3" s="392" t="s">
        <v>4</v>
      </c>
      <c r="B3" s="392" t="s">
        <v>129</v>
      </c>
      <c r="C3" s="392" t="s">
        <v>6</v>
      </c>
      <c r="D3" s="393" t="s">
        <v>1237</v>
      </c>
      <c r="E3" s="394"/>
    </row>
    <row r="4" s="1" customFormat="1" ht="24.95" customHeight="1" spans="1:5">
      <c r="A4" s="395"/>
      <c r="B4" s="395"/>
      <c r="C4" s="395"/>
      <c r="D4" s="171" t="s">
        <v>1238</v>
      </c>
      <c r="E4" s="171" t="s">
        <v>1239</v>
      </c>
    </row>
    <row r="5" s="372" customFormat="1" ht="35" customHeight="1" spans="1:5">
      <c r="A5" s="396" t="s">
        <v>1211</v>
      </c>
      <c r="B5" s="397">
        <f>B6+B7+B8</f>
        <v>345</v>
      </c>
      <c r="C5" s="398">
        <v>345</v>
      </c>
      <c r="D5" s="398">
        <f>C5-B5</f>
        <v>0</v>
      </c>
      <c r="E5" s="399">
        <f>D5/B5</f>
        <v>0</v>
      </c>
    </row>
    <row r="6" s="372" customFormat="1" ht="35" customHeight="1" spans="1:5">
      <c r="A6" s="151" t="s">
        <v>1240</v>
      </c>
      <c r="B6" s="398">
        <v>148</v>
      </c>
      <c r="C6" s="398">
        <v>148</v>
      </c>
      <c r="D6" s="398">
        <v>0</v>
      </c>
      <c r="E6" s="399">
        <f>D6/B6</f>
        <v>0</v>
      </c>
    </row>
    <row r="7" s="372" customFormat="1" ht="35" customHeight="1" spans="1:5">
      <c r="A7" s="151" t="s">
        <v>1241</v>
      </c>
      <c r="B7" s="398">
        <v>79</v>
      </c>
      <c r="C7" s="398">
        <v>120</v>
      </c>
      <c r="D7" s="398">
        <f>C7-B7</f>
        <v>41</v>
      </c>
      <c r="E7" s="399">
        <f>D7/B7</f>
        <v>0.519</v>
      </c>
    </row>
    <row r="8" s="372" customFormat="1" ht="35" customHeight="1" spans="1:5">
      <c r="A8" s="151" t="s">
        <v>1242</v>
      </c>
      <c r="B8" s="398">
        <f>B9+B10</f>
        <v>118</v>
      </c>
      <c r="C8" s="398">
        <v>77</v>
      </c>
      <c r="D8" s="398">
        <f>C8-B8</f>
        <v>-41</v>
      </c>
      <c r="E8" s="399">
        <f>D8/B8</f>
        <v>-0.347</v>
      </c>
    </row>
    <row r="9" s="372" customFormat="1" ht="35" customHeight="1" spans="1:5">
      <c r="A9" s="155" t="s">
        <v>1243</v>
      </c>
      <c r="B9" s="398">
        <v>48</v>
      </c>
      <c r="C9" s="398"/>
      <c r="D9" s="398"/>
      <c r="E9" s="399"/>
    </row>
    <row r="10" s="372" customFormat="1" ht="35" customHeight="1" spans="1:5">
      <c r="A10" s="155" t="s">
        <v>1244</v>
      </c>
      <c r="B10" s="398">
        <v>70</v>
      </c>
      <c r="C10" s="398">
        <v>77</v>
      </c>
      <c r="D10" s="398">
        <f>C10-B10</f>
        <v>7</v>
      </c>
      <c r="E10" s="399">
        <f>D10/B10</f>
        <v>0.1</v>
      </c>
    </row>
    <row r="11" s="372" customFormat="1" ht="130" customHeight="1" spans="1:5">
      <c r="A11" s="400" t="s">
        <v>1245</v>
      </c>
      <c r="B11" s="400"/>
      <c r="C11" s="400"/>
      <c r="D11" s="400"/>
      <c r="E11" s="400"/>
    </row>
  </sheetData>
  <mergeCells count="6">
    <mergeCell ref="A1:E1"/>
    <mergeCell ref="D3:E3"/>
    <mergeCell ref="A11:E11"/>
    <mergeCell ref="A3:A4"/>
    <mergeCell ref="B3:B4"/>
    <mergeCell ref="C3:C4"/>
  </mergeCells>
  <printOptions horizontalCentered="1"/>
  <pageMargins left="0.707638888888889" right="0.707638888888889" top="0.751388888888889" bottom="0.751388888888889" header="0.30625" footer="0.30625"/>
  <pageSetup paperSize="9" fitToHeight="200" orientation="landscape" horizontalDpi="600" verticalDpi="600"/>
  <headerFooter>
    <oddFooter>&amp;C&amp;16- &amp;P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F50"/>
  <sheetViews>
    <sheetView showGridLines="0" showZeros="0" view="pageBreakPreview" zoomScaleNormal="115" topLeftCell="B21" workbookViewId="0">
      <selection activeCell="D31" sqref="D31"/>
    </sheetView>
  </sheetViews>
  <sheetFormatPr defaultColWidth="9" defaultRowHeight="14.25" outlineLevelCol="5"/>
  <cols>
    <col min="1" max="1" width="20.6333333333333" style="163" hidden="1" customWidth="1"/>
    <col min="2" max="2" width="50.75" style="163" customWidth="1"/>
    <col min="3" max="4" width="20.6333333333333" style="163" customWidth="1"/>
    <col min="5" max="5" width="20.6333333333333" style="353" customWidth="1"/>
    <col min="6" max="6" width="3.75" style="163" hidden="1" customWidth="1"/>
    <col min="7" max="16357" width="9" style="163"/>
    <col min="16358" max="16358" width="45.6333333333333" style="163"/>
    <col min="16359" max="16384" width="9" style="163"/>
  </cols>
  <sheetData>
    <row r="1" s="372" customFormat="1" ht="40.5" customHeight="1" spans="1:5">
      <c r="A1" s="374" t="s">
        <v>1246</v>
      </c>
      <c r="B1" s="374"/>
      <c r="C1" s="374"/>
      <c r="D1" s="374"/>
      <c r="E1" s="374"/>
    </row>
    <row r="2" s="351" customFormat="1" ht="20.1" customHeight="1" spans="1:6">
      <c r="A2" s="354"/>
      <c r="B2" s="355"/>
      <c r="C2" s="356"/>
      <c r="D2" s="355"/>
      <c r="E2" s="357" t="s">
        <v>2</v>
      </c>
      <c r="F2" s="354"/>
    </row>
    <row r="3" s="352" customFormat="1" ht="45" customHeight="1" spans="1:6">
      <c r="A3" s="358" t="s">
        <v>3</v>
      </c>
      <c r="B3" s="359" t="s">
        <v>4</v>
      </c>
      <c r="C3" s="185" t="s">
        <v>5</v>
      </c>
      <c r="D3" s="185" t="s">
        <v>6</v>
      </c>
      <c r="E3" s="185" t="s">
        <v>7</v>
      </c>
      <c r="F3" s="360" t="s">
        <v>8</v>
      </c>
    </row>
    <row r="4" s="352" customFormat="1" ht="36" customHeight="1" spans="1:6">
      <c r="A4" s="318" t="s">
        <v>1247</v>
      </c>
      <c r="B4" s="313" t="s">
        <v>1248</v>
      </c>
      <c r="C4" s="327"/>
      <c r="D4" s="327"/>
      <c r="E4" s="326"/>
      <c r="F4" s="361" t="str">
        <f t="shared" ref="F4:F37" si="0">IF(LEN(A4)=7,"是",IF(B4&lt;&gt;"",IF(SUM(C4:D4)&lt;&gt;0,"是","否"),"是"))</f>
        <v>是</v>
      </c>
    </row>
    <row r="5" ht="36" customHeight="1" spans="1:6">
      <c r="A5" s="318" t="s">
        <v>1249</v>
      </c>
      <c r="B5" s="313" t="s">
        <v>1250</v>
      </c>
      <c r="C5" s="327"/>
      <c r="D5" s="327"/>
      <c r="E5" s="362"/>
      <c r="F5" s="361" t="str">
        <f t="shared" si="0"/>
        <v>是</v>
      </c>
    </row>
    <row r="6" ht="36" customHeight="1" spans="1:6">
      <c r="A6" s="318" t="s">
        <v>1251</v>
      </c>
      <c r="B6" s="313" t="s">
        <v>1252</v>
      </c>
      <c r="C6" s="327"/>
      <c r="D6" s="327"/>
      <c r="E6" s="362"/>
      <c r="F6" s="361" t="str">
        <f t="shared" si="0"/>
        <v>是</v>
      </c>
    </row>
    <row r="7" ht="36" customHeight="1" spans="1:6">
      <c r="A7" s="318" t="s">
        <v>1253</v>
      </c>
      <c r="B7" s="313" t="s">
        <v>1254</v>
      </c>
      <c r="C7" s="327"/>
      <c r="D7" s="327"/>
      <c r="E7" s="362"/>
      <c r="F7" s="361" t="str">
        <f t="shared" si="0"/>
        <v>是</v>
      </c>
    </row>
    <row r="8" ht="36" customHeight="1" spans="1:6">
      <c r="A8" s="318" t="s">
        <v>1255</v>
      </c>
      <c r="B8" s="313" t="s">
        <v>1256</v>
      </c>
      <c r="C8" s="327"/>
      <c r="D8" s="327"/>
      <c r="E8" s="362"/>
      <c r="F8" s="361" t="str">
        <f t="shared" si="0"/>
        <v>是</v>
      </c>
    </row>
    <row r="9" ht="36" customHeight="1" spans="1:6">
      <c r="A9" s="318" t="s">
        <v>1257</v>
      </c>
      <c r="B9" s="313" t="s">
        <v>1258</v>
      </c>
      <c r="C9" s="327"/>
      <c r="D9" s="327"/>
      <c r="E9" s="362"/>
      <c r="F9" s="361" t="str">
        <f t="shared" si="0"/>
        <v>是</v>
      </c>
    </row>
    <row r="10" ht="36" customHeight="1" spans="1:6">
      <c r="A10" s="318" t="s">
        <v>1259</v>
      </c>
      <c r="B10" s="313" t="s">
        <v>1260</v>
      </c>
      <c r="C10" s="327">
        <v>892285</v>
      </c>
      <c r="D10" s="327">
        <v>407505</v>
      </c>
      <c r="E10" s="362">
        <f>(D10-C10)/C10</f>
        <v>-0.543</v>
      </c>
      <c r="F10" s="361" t="str">
        <f t="shared" si="0"/>
        <v>是</v>
      </c>
    </row>
    <row r="11" ht="36" customHeight="1" spans="1:6">
      <c r="A11" s="318" t="s">
        <v>1261</v>
      </c>
      <c r="B11" s="317" t="s">
        <v>1262</v>
      </c>
      <c r="C11" s="381">
        <v>30740</v>
      </c>
      <c r="D11" s="328">
        <v>407505</v>
      </c>
      <c r="E11" s="362"/>
      <c r="F11" s="361" t="str">
        <f t="shared" si="0"/>
        <v>是</v>
      </c>
    </row>
    <row r="12" ht="36" customHeight="1" spans="1:6">
      <c r="A12" s="318" t="s">
        <v>1263</v>
      </c>
      <c r="B12" s="317" t="s">
        <v>1264</v>
      </c>
      <c r="C12" s="382">
        <v>3</v>
      </c>
      <c r="D12" s="328"/>
      <c r="E12" s="362"/>
      <c r="F12" s="361" t="str">
        <f t="shared" si="0"/>
        <v>是</v>
      </c>
    </row>
    <row r="13" ht="36" customHeight="1" spans="1:6">
      <c r="A13" s="318" t="s">
        <v>1265</v>
      </c>
      <c r="B13" s="317" t="s">
        <v>1266</v>
      </c>
      <c r="C13" s="381">
        <v>863121</v>
      </c>
      <c r="D13" s="328"/>
      <c r="E13" s="362"/>
      <c r="F13" s="361" t="str">
        <f t="shared" si="0"/>
        <v>是</v>
      </c>
    </row>
    <row r="14" ht="36" customHeight="1" spans="1:6">
      <c r="A14" s="318" t="s">
        <v>1267</v>
      </c>
      <c r="B14" s="317" t="s">
        <v>1268</v>
      </c>
      <c r="C14" s="383">
        <v>-1579</v>
      </c>
      <c r="D14" s="328"/>
      <c r="E14" s="362"/>
      <c r="F14" s="361" t="str">
        <f t="shared" si="0"/>
        <v>是</v>
      </c>
    </row>
    <row r="15" ht="36" customHeight="1" spans="1:6">
      <c r="A15" s="318" t="s">
        <v>1269</v>
      </c>
      <c r="B15" s="317" t="s">
        <v>1270</v>
      </c>
      <c r="C15" s="328"/>
      <c r="D15" s="328"/>
      <c r="E15" s="362"/>
      <c r="F15" s="361" t="str">
        <f t="shared" si="0"/>
        <v>否</v>
      </c>
    </row>
    <row r="16" ht="36" customHeight="1" spans="1:6">
      <c r="A16" s="363" t="s">
        <v>1271</v>
      </c>
      <c r="B16" s="174" t="s">
        <v>1272</v>
      </c>
      <c r="C16" s="327"/>
      <c r="D16" s="327"/>
      <c r="E16" s="362"/>
      <c r="F16" s="361" t="str">
        <f t="shared" si="0"/>
        <v>是</v>
      </c>
    </row>
    <row r="17" ht="36" customHeight="1" spans="1:6">
      <c r="A17" s="363" t="s">
        <v>1273</v>
      </c>
      <c r="B17" s="174" t="s">
        <v>1274</v>
      </c>
      <c r="C17" s="327"/>
      <c r="D17" s="327"/>
      <c r="E17" s="362"/>
      <c r="F17" s="361" t="str">
        <f t="shared" si="0"/>
        <v>是</v>
      </c>
    </row>
    <row r="18" ht="36" customHeight="1" spans="1:6">
      <c r="A18" s="363" t="s">
        <v>1275</v>
      </c>
      <c r="B18" s="193" t="s">
        <v>1276</v>
      </c>
      <c r="C18" s="328"/>
      <c r="D18" s="328"/>
      <c r="E18" s="362"/>
      <c r="F18" s="361" t="str">
        <f t="shared" si="0"/>
        <v>否</v>
      </c>
    </row>
    <row r="19" ht="36" customHeight="1" spans="1:6">
      <c r="A19" s="363" t="s">
        <v>1277</v>
      </c>
      <c r="B19" s="193" t="s">
        <v>1278</v>
      </c>
      <c r="C19" s="328"/>
      <c r="D19" s="328"/>
      <c r="E19" s="362"/>
      <c r="F19" s="361" t="str">
        <f t="shared" si="0"/>
        <v>否</v>
      </c>
    </row>
    <row r="20" ht="36" customHeight="1" spans="1:6">
      <c r="A20" s="363" t="s">
        <v>1279</v>
      </c>
      <c r="B20" s="174" t="s">
        <v>1280</v>
      </c>
      <c r="C20" s="327">
        <v>7869</v>
      </c>
      <c r="D20" s="327"/>
      <c r="E20" s="362">
        <f>(D20-C20)/C20</f>
        <v>-1</v>
      </c>
      <c r="F20" s="361" t="str">
        <f t="shared" si="0"/>
        <v>是</v>
      </c>
    </row>
    <row r="21" ht="36" customHeight="1" spans="1:6">
      <c r="A21" s="363" t="s">
        <v>1281</v>
      </c>
      <c r="B21" s="174" t="s">
        <v>1282</v>
      </c>
      <c r="C21" s="327"/>
      <c r="D21" s="327"/>
      <c r="E21" s="362"/>
      <c r="F21" s="361" t="str">
        <f t="shared" si="0"/>
        <v>是</v>
      </c>
    </row>
    <row r="22" ht="36" customHeight="1" spans="1:6">
      <c r="A22" s="363" t="s">
        <v>1283</v>
      </c>
      <c r="B22" s="174" t="s">
        <v>1284</v>
      </c>
      <c r="C22" s="327"/>
      <c r="D22" s="327"/>
      <c r="E22" s="362"/>
      <c r="F22" s="361" t="str">
        <f t="shared" si="0"/>
        <v>是</v>
      </c>
    </row>
    <row r="23" ht="36" customHeight="1" spans="1:6">
      <c r="A23" s="318" t="s">
        <v>1285</v>
      </c>
      <c r="B23" s="313" t="s">
        <v>1286</v>
      </c>
      <c r="C23" s="327"/>
      <c r="D23" s="327"/>
      <c r="E23" s="362"/>
      <c r="F23" s="361" t="str">
        <f t="shared" si="0"/>
        <v>是</v>
      </c>
    </row>
    <row r="24" ht="36" customHeight="1" spans="1:6">
      <c r="A24" s="318" t="s">
        <v>1287</v>
      </c>
      <c r="B24" s="313" t="s">
        <v>1288</v>
      </c>
      <c r="C24" s="327">
        <v>2423</v>
      </c>
      <c r="D24" s="327"/>
      <c r="E24" s="362">
        <f t="shared" ref="E21:E37" si="1">(D24-C24)/C24</f>
        <v>-1</v>
      </c>
      <c r="F24" s="361" t="str">
        <f t="shared" si="0"/>
        <v>是</v>
      </c>
    </row>
    <row r="25" ht="36" customHeight="1" spans="1:6">
      <c r="A25" s="318" t="s">
        <v>1289</v>
      </c>
      <c r="B25" s="313" t="s">
        <v>1290</v>
      </c>
      <c r="C25" s="327"/>
      <c r="D25" s="327"/>
      <c r="E25" s="362"/>
      <c r="F25" s="361" t="str">
        <f t="shared" si="0"/>
        <v>是</v>
      </c>
    </row>
    <row r="26" ht="36" customHeight="1" spans="1:6">
      <c r="A26" s="318" t="s">
        <v>1291</v>
      </c>
      <c r="B26" s="313" t="s">
        <v>1292</v>
      </c>
      <c r="C26" s="327"/>
      <c r="D26" s="327"/>
      <c r="E26" s="362"/>
      <c r="F26" s="361" t="str">
        <f t="shared" si="0"/>
        <v>是</v>
      </c>
    </row>
    <row r="27" ht="36" customHeight="1" spans="1:6">
      <c r="A27" s="318" t="s">
        <v>1293</v>
      </c>
      <c r="B27" s="313" t="s">
        <v>1294</v>
      </c>
      <c r="C27" s="327">
        <v>3542</v>
      </c>
      <c r="D27" s="327"/>
      <c r="E27" s="362">
        <f t="shared" si="1"/>
        <v>-1</v>
      </c>
      <c r="F27" s="361" t="str">
        <f t="shared" si="0"/>
        <v>是</v>
      </c>
    </row>
    <row r="28" ht="36" customHeight="1" spans="1:6">
      <c r="A28" s="318"/>
      <c r="B28" s="317"/>
      <c r="C28" s="328"/>
      <c r="D28" s="328"/>
      <c r="E28" s="362"/>
      <c r="F28" s="361" t="str">
        <f t="shared" si="0"/>
        <v>是</v>
      </c>
    </row>
    <row r="29" ht="36" customHeight="1" spans="1:6">
      <c r="A29" s="331"/>
      <c r="B29" s="332" t="s">
        <v>1295</v>
      </c>
      <c r="C29" s="327">
        <f>C10+C16+C17+C20+C21+C22+C23+C24+C25+C26+C27</f>
        <v>906119</v>
      </c>
      <c r="D29" s="327">
        <f>D10+D16+D17+D20+D21+D22+D23+D24+D25+D26+D27</f>
        <v>407505</v>
      </c>
      <c r="E29" s="362">
        <f t="shared" si="1"/>
        <v>-0.55</v>
      </c>
      <c r="F29" s="361" t="str">
        <f t="shared" si="0"/>
        <v>是</v>
      </c>
    </row>
    <row r="30" ht="36" customHeight="1" spans="1:6">
      <c r="A30" s="364">
        <v>105</v>
      </c>
      <c r="B30" s="365" t="s">
        <v>1296</v>
      </c>
      <c r="C30" s="335">
        <v>158719</v>
      </c>
      <c r="D30" s="345">
        <v>106600</v>
      </c>
      <c r="E30" s="362">
        <f t="shared" si="1"/>
        <v>-0.328</v>
      </c>
      <c r="F30" s="361" t="str">
        <f t="shared" si="0"/>
        <v>是</v>
      </c>
    </row>
    <row r="31" ht="36" customHeight="1" spans="1:6">
      <c r="A31" s="384">
        <v>110</v>
      </c>
      <c r="B31" s="385" t="s">
        <v>61</v>
      </c>
      <c r="C31" s="335"/>
      <c r="D31" s="335"/>
      <c r="E31" s="362"/>
      <c r="F31" s="361" t="str">
        <f t="shared" si="0"/>
        <v>否</v>
      </c>
    </row>
    <row r="32" ht="36" customHeight="1" spans="1:6">
      <c r="A32" s="384">
        <v>11004</v>
      </c>
      <c r="B32" s="385" t="s">
        <v>1297</v>
      </c>
      <c r="C32" s="335"/>
      <c r="D32" s="335"/>
      <c r="E32" s="362"/>
      <c r="F32" s="361" t="str">
        <f t="shared" si="0"/>
        <v>否</v>
      </c>
    </row>
    <row r="33" ht="36" customHeight="1" spans="1:6">
      <c r="A33" s="386">
        <v>1100402</v>
      </c>
      <c r="B33" s="387" t="s">
        <v>1298</v>
      </c>
      <c r="C33" s="342">
        <v>3274</v>
      </c>
      <c r="D33" s="343"/>
      <c r="E33" s="362">
        <f t="shared" si="1"/>
        <v>-1</v>
      </c>
      <c r="F33" s="361" t="str">
        <f t="shared" si="0"/>
        <v>是</v>
      </c>
    </row>
    <row r="34" ht="36" customHeight="1" spans="1:6">
      <c r="A34" s="386">
        <v>1100403</v>
      </c>
      <c r="B34" s="387" t="s">
        <v>1299</v>
      </c>
      <c r="C34" s="342"/>
      <c r="D34" s="343"/>
      <c r="E34" s="362"/>
      <c r="F34" s="361" t="str">
        <f t="shared" si="0"/>
        <v>是</v>
      </c>
    </row>
    <row r="35" ht="36" customHeight="1" spans="1:6">
      <c r="A35" s="386">
        <v>11008</v>
      </c>
      <c r="B35" s="387" t="s">
        <v>64</v>
      </c>
      <c r="C35" s="342">
        <v>2868</v>
      </c>
      <c r="D35" s="343">
        <v>701</v>
      </c>
      <c r="E35" s="362">
        <f t="shared" si="1"/>
        <v>-0.756</v>
      </c>
      <c r="F35" s="361" t="str">
        <f t="shared" si="0"/>
        <v>是</v>
      </c>
    </row>
    <row r="36" ht="36" customHeight="1" spans="1:6">
      <c r="A36" s="386">
        <v>11009</v>
      </c>
      <c r="B36" s="387" t="s">
        <v>65</v>
      </c>
      <c r="C36" s="342">
        <v>67021</v>
      </c>
      <c r="D36" s="343">
        <v>48645</v>
      </c>
      <c r="E36" s="362">
        <f t="shared" si="1"/>
        <v>-0.274</v>
      </c>
      <c r="F36" s="361" t="str">
        <f t="shared" si="0"/>
        <v>是</v>
      </c>
    </row>
    <row r="37" ht="36" customHeight="1" spans="1:6">
      <c r="A37" s="370"/>
      <c r="B37" s="371" t="s">
        <v>68</v>
      </c>
      <c r="C37" s="335">
        <f>C29+C30+C33+C34+C35+C36</f>
        <v>1138001</v>
      </c>
      <c r="D37" s="335">
        <f>D29+D30+D33+D34+D35+D36</f>
        <v>563451</v>
      </c>
      <c r="E37" s="362">
        <f t="shared" si="1"/>
        <v>-0.505</v>
      </c>
      <c r="F37" s="361" t="str">
        <f t="shared" si="0"/>
        <v>是</v>
      </c>
    </row>
    <row r="38" spans="3:4">
      <c r="C38" s="388"/>
      <c r="D38" s="388"/>
    </row>
    <row r="40" spans="3:4">
      <c r="C40" s="388"/>
      <c r="D40" s="388"/>
    </row>
    <row r="42" spans="3:4">
      <c r="C42" s="388"/>
      <c r="D42" s="388"/>
    </row>
    <row r="43" spans="3:4">
      <c r="C43" s="388"/>
      <c r="D43" s="388"/>
    </row>
    <row r="45" spans="3:4">
      <c r="C45" s="388"/>
      <c r="D45" s="388"/>
    </row>
    <row r="46" spans="3:4">
      <c r="C46" s="388"/>
      <c r="D46" s="388"/>
    </row>
    <row r="47" spans="3:4">
      <c r="C47" s="388"/>
      <c r="D47" s="388"/>
    </row>
    <row r="48" spans="3:4">
      <c r="C48" s="388"/>
      <c r="D48" s="388"/>
    </row>
    <row r="50" spans="3:4">
      <c r="C50" s="388"/>
      <c r="D50" s="388"/>
    </row>
  </sheetData>
  <mergeCells count="1">
    <mergeCell ref="A1:E1"/>
  </mergeCells>
  <conditionalFormatting sqref="B30">
    <cfRule type="expression" dxfId="1" priority="11" stopIfTrue="1">
      <formula>"len($A:$A)=3"</formula>
    </cfRule>
  </conditionalFormatting>
  <conditionalFormatting sqref="B32">
    <cfRule type="expression" dxfId="1" priority="2" stopIfTrue="1">
      <formula>"len($A:$A)=3"</formula>
    </cfRule>
  </conditionalFormatting>
  <conditionalFormatting sqref="B34">
    <cfRule type="expression" dxfId="1" priority="1" stopIfTrue="1">
      <formula>"len($A:$A)=3"</formula>
    </cfRule>
  </conditionalFormatting>
  <conditionalFormatting sqref="C30:C35 D31:D34">
    <cfRule type="expression" dxfId="1" priority="10" stopIfTrue="1">
      <formula>"len($A:$A)=3"</formula>
    </cfRule>
  </conditionalFormatting>
  <conditionalFormatting sqref="D30 D33:D35">
    <cfRule type="expression" dxfId="1" priority="7" stopIfTrue="1">
      <formula>"len($A:$A)=3"</formula>
    </cfRule>
  </conditionalFormatting>
  <conditionalFormatting sqref="B31 B33">
    <cfRule type="expression" dxfId="1" priority="4" stopIfTrue="1">
      <formula>"len($A:$A)=3"</formula>
    </cfRule>
  </conditionalFormatting>
  <printOptions horizontalCentered="1"/>
  <pageMargins left="0.471527777777778" right="0.393055555555556" top="0.747916666666667" bottom="0.747916666666667" header="0.313888888888889" footer="0.313888888888889"/>
  <pageSetup paperSize="9" scale="75" orientation="portrait"/>
  <headerFooter alignWithMargins="0">
    <oddFooter>&amp;C&amp;16- &amp;P -</oddFooter>
  </headerFooter>
</worksheet>
</file>

<file path=docProps/app.xml><?xml version="1.0" encoding="utf-8"?>
<Properties xmlns="http://schemas.openxmlformats.org/officeDocument/2006/extended-properties" xmlns:vt="http://schemas.openxmlformats.org/officeDocument/2006/docPropsVTypes">
  <Company>云南省财政厅</Company>
  <Application>Microsoft Excel</Application>
  <HeadingPairs>
    <vt:vector size="2" baseType="variant">
      <vt:variant>
        <vt:lpstr>工作表</vt:lpstr>
      </vt:variant>
      <vt:variant>
        <vt:i4>33</vt:i4>
      </vt:variant>
    </vt:vector>
  </HeadingPairs>
  <TitlesOfParts>
    <vt:vector size="33" baseType="lpstr">
      <vt:lpstr>1-1云南滇中新区一般公共预算收入情况表</vt:lpstr>
      <vt:lpstr>1-2云南滇中新区一般公共预算支出情况表</vt:lpstr>
      <vt:lpstr>1-3滇中新区本级一般公共预算收入情况表</vt:lpstr>
      <vt:lpstr>1-4滇中本级一般公共预算支出情况表（公开到项级）</vt:lpstr>
      <vt:lpstr>1-5云南滇中新区本级一般公共预算基本支出情况表（公开到款级）</vt:lpstr>
      <vt:lpstr>1-6滇中新区本级一般公共预算支出表(省对下转移支付项目)</vt:lpstr>
      <vt:lpstr>1-7云南省分地区税收返还和转移支付预算表</vt:lpstr>
      <vt:lpstr>1-8云南滇中新区本级“三公”经费预算财政拨款情况统计表</vt:lpstr>
      <vt:lpstr>2-1云南滇中新区政府性基金预算收入情况表</vt:lpstr>
      <vt:lpstr>2-2云南滇中新区政府性基金预算支出情况表</vt:lpstr>
      <vt:lpstr>2-3云南滇中新区本级政府性基金预算收入情况表</vt:lpstr>
      <vt:lpstr>2-4滇中新区本级政府性基金预算支出情况表（公开到项级）</vt:lpstr>
      <vt:lpstr>2-5滇中新区本级政府性基金支出表(省对下转移支付)</vt:lpstr>
      <vt:lpstr>3-1云南滇中新区国有资本经营收入预算情况表</vt:lpstr>
      <vt:lpstr>3-2云南省国有资本经营支出预算情况表</vt:lpstr>
      <vt:lpstr>3-3云南滇中新区本级国有资本经营收入预算情况表</vt:lpstr>
      <vt:lpstr>3-4省本级国有资本经营支出预算情况表（公开到项级）</vt:lpstr>
      <vt:lpstr>3-5 云南省国有资本经营预算转移支付表 （分地区）</vt:lpstr>
      <vt:lpstr>3-6 国有资本经营预算转移支付表（分项目）</vt:lpstr>
      <vt:lpstr>4-1云南滇中新区社会保险基金收入预算情况表</vt:lpstr>
      <vt:lpstr>4-2云南滇中新区社会保险基金支出预算情况表</vt:lpstr>
      <vt:lpstr>4-3省本级社会保险基金收入预算情况表</vt:lpstr>
      <vt:lpstr>4-4滇中新区本级社会保险基金支出预算情况表</vt:lpstr>
      <vt:lpstr>5-1   2025年地方政府债务限额及余额预算情况表</vt:lpstr>
      <vt:lpstr>5-2  2025年地方政府一般债务余额情况表</vt:lpstr>
      <vt:lpstr>5-3  本级2025年地方政府一般债务余额情况表</vt:lpstr>
      <vt:lpstr>5-4 2025年地方政府专项债务余额情况表</vt:lpstr>
      <vt:lpstr>5-5 本级2025年地方政府专项债务余额情况表（本级）</vt:lpstr>
      <vt:lpstr>5-6 地方政府债券发行及还本付息情况表</vt:lpstr>
      <vt:lpstr>5-7 2026年云南滇中新区本级政府专项债务限额和余额情况表</vt:lpstr>
      <vt:lpstr>5-8 2026年年初新增地方政府债券资金安排表</vt:lpstr>
      <vt:lpstr>6-1重大政策和重点项目绩效目标表</vt:lpstr>
      <vt:lpstr>6-2重点工作情况解释说明汇总表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段中杰</dc:creator>
  <cp:lastModifiedBy>嘘！小声点。</cp:lastModifiedBy>
  <dcterms:created xsi:type="dcterms:W3CDTF">2006-09-19T08:00:00Z</dcterms:created>
  <cp:lastPrinted>2020-05-10T18:46:00Z</cp:lastPrinted>
  <dcterms:modified xsi:type="dcterms:W3CDTF">2026-07-20T09:14:56Z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2052-12.1.0.22215</vt:lpwstr>
  </property>
  <property fmtid="{D5CDD505-2E9C-101B-9397-08002B2CF9AE}" pid="3" name="ICV">
    <vt:lpwstr>53E879B7D06647BFBC8835D3A0E8C869_13</vt:lpwstr>
  </property>
</Properties>
</file>